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kjol_heimasida_SF\"/>
    </mc:Choice>
  </mc:AlternateContent>
  <xr:revisionPtr revIDLastSave="0" documentId="8_{0873D2C4-9379-471B-8565-0E4FCB05CC5D}" xr6:coauthVersionLast="46" xr6:coauthVersionMax="46" xr10:uidLastSave="{00000000-0000-0000-0000-000000000000}"/>
  <bookViews>
    <workbookView xWindow="-120" yWindow="-120" windowWidth="20730" windowHeight="11160" firstSheet="5" activeTab="5" xr2:uid="{00000000-000D-0000-FFFF-FFFF00000000}"/>
  </bookViews>
  <sheets>
    <sheet name="SEV 1. nov. 2013" sheetId="5" state="hidden" r:id="rId1"/>
    <sheet name="SEV 1. okt. 2013" sheetId="6" state="hidden" r:id="rId2"/>
    <sheet name="SEV 1. okt. 2014" sheetId="7" state="hidden" r:id="rId3"/>
    <sheet name="SEV 1. okt. 2015" sheetId="8" state="hidden" r:id="rId4"/>
    <sheet name="SEV 1. okt. 2016" sheetId="9" state="hidden" r:id="rId5"/>
    <sheet name="SEV 1. okt. 2020" sheetId="1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9" i="13" l="1"/>
  <c r="P59" i="13" s="1"/>
  <c r="K47" i="13"/>
  <c r="K19" i="13"/>
  <c r="K58" i="13"/>
  <c r="K57" i="13"/>
  <c r="L57" i="13" s="1"/>
  <c r="M57" i="13" s="1"/>
  <c r="N57" i="13" s="1"/>
  <c r="K56" i="13"/>
  <c r="L56" i="13" s="1"/>
  <c r="M56" i="13" s="1"/>
  <c r="N56" i="13" s="1"/>
  <c r="K55" i="13"/>
  <c r="K54" i="13"/>
  <c r="K53" i="13"/>
  <c r="P53" i="13" s="1"/>
  <c r="K52" i="13"/>
  <c r="K51" i="13"/>
  <c r="L51" i="13" s="1"/>
  <c r="M51" i="13" s="1"/>
  <c r="N51" i="13" s="1"/>
  <c r="K50" i="13"/>
  <c r="L50" i="13" s="1"/>
  <c r="M50" i="13" s="1"/>
  <c r="N50" i="13" s="1"/>
  <c r="K49" i="13"/>
  <c r="P49" i="13" s="1"/>
  <c r="K48" i="13"/>
  <c r="K46" i="13"/>
  <c r="K45" i="13"/>
  <c r="L45" i="13" s="1"/>
  <c r="M45" i="13" s="1"/>
  <c r="N45" i="13" s="1"/>
  <c r="K44" i="13"/>
  <c r="P44" i="13" s="1"/>
  <c r="K43" i="13"/>
  <c r="K42" i="13"/>
  <c r="K41" i="13"/>
  <c r="K40" i="13"/>
  <c r="K39" i="13"/>
  <c r="L39" i="13" s="1"/>
  <c r="M39" i="13" s="1"/>
  <c r="N39" i="13" s="1"/>
  <c r="K38" i="13"/>
  <c r="P38" i="13" s="1"/>
  <c r="K37" i="13"/>
  <c r="P37" i="13" s="1"/>
  <c r="K36" i="13"/>
  <c r="K35" i="13"/>
  <c r="K34" i="13"/>
  <c r="P34" i="13" s="1"/>
  <c r="K33" i="13"/>
  <c r="L33" i="13" s="1"/>
  <c r="M33" i="13" s="1"/>
  <c r="N33" i="13" s="1"/>
  <c r="K32" i="13"/>
  <c r="L32" i="13" s="1"/>
  <c r="M32" i="13" s="1"/>
  <c r="N32" i="13" s="1"/>
  <c r="K31" i="13"/>
  <c r="K30" i="13"/>
  <c r="K29" i="13"/>
  <c r="K28" i="13"/>
  <c r="P28" i="13" s="1"/>
  <c r="K27" i="13"/>
  <c r="L27" i="13" s="1"/>
  <c r="M27" i="13" s="1"/>
  <c r="K26" i="13"/>
  <c r="K25" i="13"/>
  <c r="P25" i="13" s="1"/>
  <c r="K24" i="13"/>
  <c r="K23" i="13"/>
  <c r="P23" i="13" s="1"/>
  <c r="K22" i="13"/>
  <c r="P22" i="13" s="1"/>
  <c r="K21" i="13"/>
  <c r="P21" i="13" s="1"/>
  <c r="K20" i="13"/>
  <c r="L20" i="13" s="1"/>
  <c r="M20" i="13" s="1"/>
  <c r="K18" i="13"/>
  <c r="L18" i="13" s="1"/>
  <c r="M18" i="13" s="1"/>
  <c r="K17" i="13"/>
  <c r="K16" i="13"/>
  <c r="K15" i="13"/>
  <c r="P15" i="13" s="1"/>
  <c r="K14" i="13"/>
  <c r="L14" i="13" s="1"/>
  <c r="M14" i="13" s="1"/>
  <c r="K13" i="13"/>
  <c r="P13" i="13" s="1"/>
  <c r="K12" i="13"/>
  <c r="K11" i="13"/>
  <c r="L11" i="13" s="1"/>
  <c r="M11" i="13" s="1"/>
  <c r="K10" i="13"/>
  <c r="L58" i="13"/>
  <c r="M58" i="13" s="1"/>
  <c r="N58" i="13" s="1"/>
  <c r="L55" i="13"/>
  <c r="M55" i="13" s="1"/>
  <c r="N55" i="13" s="1"/>
  <c r="L54" i="13"/>
  <c r="M54" i="13" s="1"/>
  <c r="N54" i="13" s="1"/>
  <c r="P52" i="13"/>
  <c r="P51" i="13"/>
  <c r="P47" i="13"/>
  <c r="L46" i="13"/>
  <c r="M46" i="13" s="1"/>
  <c r="N46" i="13" s="1"/>
  <c r="L43" i="13"/>
  <c r="M43" i="13" s="1"/>
  <c r="N43" i="13" s="1"/>
  <c r="L42" i="13"/>
  <c r="M42" i="13" s="1"/>
  <c r="N42" i="13" s="1"/>
  <c r="P41" i="13"/>
  <c r="P40" i="13"/>
  <c r="L35" i="13"/>
  <c r="M35" i="13" s="1"/>
  <c r="N35" i="13" s="1"/>
  <c r="L31" i="13"/>
  <c r="M31" i="13" s="1"/>
  <c r="N31" i="13" s="1"/>
  <c r="L30" i="13"/>
  <c r="M30" i="13" s="1"/>
  <c r="N30" i="13" s="1"/>
  <c r="P29" i="13"/>
  <c r="P27" i="13"/>
  <c r="L26" i="13"/>
  <c r="M26" i="13" s="1"/>
  <c r="L25" i="13"/>
  <c r="M25" i="13" s="1"/>
  <c r="L24" i="13"/>
  <c r="M24" i="13" s="1"/>
  <c r="L19" i="13"/>
  <c r="M19" i="13" s="1"/>
  <c r="P19" i="13"/>
  <c r="L17" i="13"/>
  <c r="M17" i="13" s="1"/>
  <c r="P17" i="13"/>
  <c r="L68" i="13"/>
  <c r="M68" i="13" s="1"/>
  <c r="L12" i="13"/>
  <c r="M12" i="13" s="1"/>
  <c r="P11" i="13" l="1"/>
  <c r="L38" i="13"/>
  <c r="M38" i="13" s="1"/>
  <c r="N38" i="13" s="1"/>
  <c r="L44" i="13"/>
  <c r="M44" i="13" s="1"/>
  <c r="N44" i="13" s="1"/>
  <c r="L34" i="13"/>
  <c r="M34" i="13" s="1"/>
  <c r="N34" i="13" s="1"/>
  <c r="L48" i="13"/>
  <c r="M48" i="13" s="1"/>
  <c r="N48" i="13" s="1"/>
  <c r="L36" i="13"/>
  <c r="M36" i="13" s="1"/>
  <c r="N36" i="13" s="1"/>
  <c r="P36" i="13"/>
  <c r="P43" i="13"/>
  <c r="L49" i="13"/>
  <c r="M49" i="13" s="1"/>
  <c r="N49" i="13" s="1"/>
  <c r="P56" i="13"/>
  <c r="L13" i="13"/>
  <c r="M13" i="13" s="1"/>
  <c r="O13" i="13" s="1"/>
  <c r="L29" i="13"/>
  <c r="M29" i="13" s="1"/>
  <c r="O29" i="13" s="1"/>
  <c r="L15" i="13"/>
  <c r="M15" i="13" s="1"/>
  <c r="O15" i="13" s="1"/>
  <c r="L23" i="13"/>
  <c r="M23" i="13" s="1"/>
  <c r="N23" i="13" s="1"/>
  <c r="P31" i="13"/>
  <c r="L37" i="13"/>
  <c r="M37" i="13" s="1"/>
  <c r="N37" i="13" s="1"/>
  <c r="P57" i="13"/>
  <c r="P50" i="13"/>
  <c r="P55" i="13"/>
  <c r="L21" i="13"/>
  <c r="M21" i="13" s="1"/>
  <c r="N21" i="13" s="1"/>
  <c r="P32" i="13"/>
  <c r="P45" i="13"/>
  <c r="P58" i="13"/>
  <c r="P48" i="13"/>
  <c r="P33" i="13"/>
  <c r="P46" i="13"/>
  <c r="P39" i="13"/>
  <c r="O19" i="13"/>
  <c r="N19" i="13"/>
  <c r="N18" i="13"/>
  <c r="O18" i="13"/>
  <c r="O27" i="13"/>
  <c r="N27" i="13"/>
  <c r="O20" i="13"/>
  <c r="N20" i="13"/>
  <c r="O26" i="13"/>
  <c r="N26" i="13"/>
  <c r="O12" i="13"/>
  <c r="N12" i="13"/>
  <c r="N14" i="13"/>
  <c r="O14" i="13"/>
  <c r="O24" i="13"/>
  <c r="N24" i="13"/>
  <c r="O11" i="13"/>
  <c r="N11" i="13"/>
  <c r="O17" i="13"/>
  <c r="N17" i="13"/>
  <c r="O25" i="13"/>
  <c r="N25" i="13"/>
  <c r="L16" i="13"/>
  <c r="M16" i="13" s="1"/>
  <c r="L22" i="13"/>
  <c r="M22" i="13" s="1"/>
  <c r="L28" i="13"/>
  <c r="M28" i="13" s="1"/>
  <c r="L47" i="13"/>
  <c r="M47" i="13" s="1"/>
  <c r="N47" i="13" s="1"/>
  <c r="L59" i="13"/>
  <c r="M59" i="13" s="1"/>
  <c r="N59" i="13" s="1"/>
  <c r="L40" i="13"/>
  <c r="M40" i="13" s="1"/>
  <c r="N40" i="13" s="1"/>
  <c r="P30" i="13"/>
  <c r="P42" i="13"/>
  <c r="P54" i="13"/>
  <c r="P12" i="13"/>
  <c r="P14" i="13"/>
  <c r="P16" i="13"/>
  <c r="P18" i="13"/>
  <c r="P20" i="13"/>
  <c r="P24" i="13"/>
  <c r="P26" i="13"/>
  <c r="P35" i="13"/>
  <c r="L52" i="13"/>
  <c r="M52" i="13" s="1"/>
  <c r="N52" i="13" s="1"/>
  <c r="L65" i="13"/>
  <c r="M65" i="13" s="1"/>
  <c r="L53" i="13"/>
  <c r="M53" i="13" s="1"/>
  <c r="N53" i="13" s="1"/>
  <c r="L66" i="13"/>
  <c r="M66" i="13" s="1"/>
  <c r="L41" i="13"/>
  <c r="M41" i="13" s="1"/>
  <c r="N41" i="13" s="1"/>
  <c r="L67" i="13"/>
  <c r="M67" i="13" s="1"/>
  <c r="O23" i="13" l="1"/>
  <c r="N29" i="13"/>
  <c r="O21" i="13"/>
  <c r="N13" i="13"/>
  <c r="N15" i="13"/>
  <c r="O16" i="13"/>
  <c r="J72" i="13"/>
  <c r="J73" i="13" s="1"/>
  <c r="N16" i="13"/>
  <c r="N22" i="13"/>
  <c r="O22" i="13"/>
  <c r="N28" i="13"/>
  <c r="O28" i="13"/>
  <c r="T59" i="9"/>
  <c r="K59" i="9" s="1"/>
  <c r="L59" i="9" s="1"/>
  <c r="M59" i="9" s="1"/>
  <c r="N59" i="9" s="1"/>
  <c r="T58" i="9"/>
  <c r="K58" i="9" s="1"/>
  <c r="T57" i="9"/>
  <c r="K57" i="9" s="1"/>
  <c r="L57" i="9" s="1"/>
  <c r="M57" i="9" s="1"/>
  <c r="N57" i="9" s="1"/>
  <c r="T56" i="9"/>
  <c r="K56" i="9" s="1"/>
  <c r="L56" i="9" s="1"/>
  <c r="M56" i="9" s="1"/>
  <c r="N56" i="9" s="1"/>
  <c r="T55" i="9"/>
  <c r="K55" i="9" s="1"/>
  <c r="L55" i="9" s="1"/>
  <c r="M55" i="9" s="1"/>
  <c r="N55" i="9" s="1"/>
  <c r="T54" i="9"/>
  <c r="K54" i="9" s="1"/>
  <c r="L54" i="9" s="1"/>
  <c r="M54" i="9" s="1"/>
  <c r="N54" i="9" s="1"/>
  <c r="T53" i="9"/>
  <c r="K53" i="9" s="1"/>
  <c r="L53" i="9" s="1"/>
  <c r="M53" i="9" s="1"/>
  <c r="N53" i="9" s="1"/>
  <c r="T52" i="9"/>
  <c r="K52" i="9" s="1"/>
  <c r="L52" i="9" s="1"/>
  <c r="M52" i="9" s="1"/>
  <c r="N52" i="9" s="1"/>
  <c r="T51" i="9"/>
  <c r="K51" i="9" s="1"/>
  <c r="L51" i="9" s="1"/>
  <c r="M51" i="9" s="1"/>
  <c r="N51" i="9" s="1"/>
  <c r="T50" i="9"/>
  <c r="K50" i="9" s="1"/>
  <c r="L50" i="9" s="1"/>
  <c r="M50" i="9" s="1"/>
  <c r="N50" i="9" s="1"/>
  <c r="T49" i="9"/>
  <c r="K49" i="9" s="1"/>
  <c r="L49" i="9" s="1"/>
  <c r="M49" i="9" s="1"/>
  <c r="N49" i="9" s="1"/>
  <c r="T48" i="9"/>
  <c r="K48" i="9" s="1"/>
  <c r="L48" i="9" s="1"/>
  <c r="M48" i="9" s="1"/>
  <c r="N48" i="9" s="1"/>
  <c r="T47" i="9"/>
  <c r="K47" i="9" s="1"/>
  <c r="L47" i="9" s="1"/>
  <c r="M47" i="9" s="1"/>
  <c r="N47" i="9" s="1"/>
  <c r="T46" i="9"/>
  <c r="K46" i="9" s="1"/>
  <c r="L46" i="9" s="1"/>
  <c r="M46" i="9" s="1"/>
  <c r="N46" i="9" s="1"/>
  <c r="T45" i="9"/>
  <c r="K45" i="9" s="1"/>
  <c r="L45" i="9" s="1"/>
  <c r="M45" i="9" s="1"/>
  <c r="N45" i="9" s="1"/>
  <c r="T44" i="9"/>
  <c r="K44" i="9" s="1"/>
  <c r="L44" i="9" s="1"/>
  <c r="M44" i="9" s="1"/>
  <c r="N44" i="9" s="1"/>
  <c r="T43" i="9"/>
  <c r="K43" i="9" s="1"/>
  <c r="L43" i="9" s="1"/>
  <c r="M43" i="9" s="1"/>
  <c r="N43" i="9" s="1"/>
  <c r="T42" i="9"/>
  <c r="K42" i="9" s="1"/>
  <c r="L42" i="9" s="1"/>
  <c r="M42" i="9" s="1"/>
  <c r="N42" i="9" s="1"/>
  <c r="T41" i="9"/>
  <c r="K41" i="9" s="1"/>
  <c r="L41" i="9" s="1"/>
  <c r="M41" i="9" s="1"/>
  <c r="N41" i="9" s="1"/>
  <c r="T40" i="9"/>
  <c r="K40" i="9" s="1"/>
  <c r="L40" i="9" s="1"/>
  <c r="M40" i="9" s="1"/>
  <c r="N40" i="9" s="1"/>
  <c r="T39" i="9"/>
  <c r="K39" i="9" s="1"/>
  <c r="T38" i="9"/>
  <c r="K38" i="9" s="1"/>
  <c r="L38" i="9" s="1"/>
  <c r="M38" i="9" s="1"/>
  <c r="N38" i="9" s="1"/>
  <c r="T37" i="9"/>
  <c r="K37" i="9" s="1"/>
  <c r="T36" i="9"/>
  <c r="K36" i="9" s="1"/>
  <c r="L36" i="9" s="1"/>
  <c r="M36" i="9" s="1"/>
  <c r="N36" i="9" s="1"/>
  <c r="T35" i="9"/>
  <c r="K35" i="9" s="1"/>
  <c r="L35" i="9" s="1"/>
  <c r="M35" i="9" s="1"/>
  <c r="N35" i="9" s="1"/>
  <c r="T34" i="9"/>
  <c r="K34" i="9" s="1"/>
  <c r="L34" i="9" s="1"/>
  <c r="M34" i="9" s="1"/>
  <c r="N34" i="9" s="1"/>
  <c r="T33" i="9"/>
  <c r="K33" i="9" s="1"/>
  <c r="T32" i="9"/>
  <c r="K32" i="9" s="1"/>
  <c r="T31" i="9"/>
  <c r="K31" i="9" s="1"/>
  <c r="T30" i="9"/>
  <c r="K30" i="9" s="1"/>
  <c r="L30" i="9" s="1"/>
  <c r="M30" i="9" s="1"/>
  <c r="N30" i="9" s="1"/>
  <c r="T29" i="9"/>
  <c r="K29" i="9" s="1"/>
  <c r="T28" i="9"/>
  <c r="K28" i="9" s="1"/>
  <c r="T27" i="9"/>
  <c r="K27" i="9" s="1"/>
  <c r="L27" i="9" s="1"/>
  <c r="M27" i="9" s="1"/>
  <c r="T26" i="9"/>
  <c r="K26" i="9" s="1"/>
  <c r="P26" i="9" s="1"/>
  <c r="T25" i="9"/>
  <c r="K25" i="9" s="1"/>
  <c r="L25" i="9" s="1"/>
  <c r="M25" i="9" s="1"/>
  <c r="T24" i="9"/>
  <c r="K24" i="9" s="1"/>
  <c r="T23" i="9"/>
  <c r="K23" i="9" s="1"/>
  <c r="P23" i="9" s="1"/>
  <c r="T22" i="9"/>
  <c r="K22" i="9" s="1"/>
  <c r="L22" i="9" s="1"/>
  <c r="M22" i="9" s="1"/>
  <c r="N22" i="9" s="1"/>
  <c r="T21" i="9"/>
  <c r="K21" i="9" s="1"/>
  <c r="P21" i="9" s="1"/>
  <c r="T20" i="9"/>
  <c r="K20" i="9" s="1"/>
  <c r="T19" i="9"/>
  <c r="K19" i="9" s="1"/>
  <c r="L19" i="9" s="1"/>
  <c r="M19" i="9" s="1"/>
  <c r="T18" i="9"/>
  <c r="K18" i="9" s="1"/>
  <c r="P18" i="9" s="1"/>
  <c r="T17" i="9"/>
  <c r="K17" i="9" s="1"/>
  <c r="L17" i="9" s="1"/>
  <c r="M17" i="9" s="1"/>
  <c r="N17" i="9" s="1"/>
  <c r="T16" i="9"/>
  <c r="K16" i="9" s="1"/>
  <c r="T15" i="9"/>
  <c r="K15" i="9" s="1"/>
  <c r="L15" i="9" s="1"/>
  <c r="M15" i="9" s="1"/>
  <c r="T14" i="9"/>
  <c r="K14" i="9" s="1"/>
  <c r="L14" i="9" s="1"/>
  <c r="M14" i="9" s="1"/>
  <c r="N14" i="9" s="1"/>
  <c r="T13" i="9"/>
  <c r="K13" i="9" s="1"/>
  <c r="T12" i="9"/>
  <c r="K12" i="9" s="1"/>
  <c r="T11" i="9"/>
  <c r="K11" i="9" s="1"/>
  <c r="L11" i="9" s="1"/>
  <c r="M11" i="9" s="1"/>
  <c r="T10" i="9"/>
  <c r="K10" i="9" s="1"/>
  <c r="P10" i="9" s="1"/>
  <c r="K10" i="5"/>
  <c r="T58" i="8"/>
  <c r="K58" i="8" s="1"/>
  <c r="T57" i="8"/>
  <c r="K57" i="8" s="1"/>
  <c r="T56" i="8"/>
  <c r="K56" i="8" s="1"/>
  <c r="T55" i="8"/>
  <c r="T54" i="8"/>
  <c r="T53" i="8"/>
  <c r="K53" i="8" s="1"/>
  <c r="T52" i="8"/>
  <c r="K52" i="8" s="1"/>
  <c r="T51" i="8"/>
  <c r="T50" i="8"/>
  <c r="T49" i="8"/>
  <c r="K49" i="8" s="1"/>
  <c r="T48" i="8"/>
  <c r="K48" i="8" s="1"/>
  <c r="T47" i="8"/>
  <c r="T46" i="8"/>
  <c r="T45" i="8"/>
  <c r="K45" i="8" s="1"/>
  <c r="T44" i="8"/>
  <c r="K44" i="8" s="1"/>
  <c r="T43" i="8"/>
  <c r="T42" i="8"/>
  <c r="T41" i="8"/>
  <c r="K41" i="8" s="1"/>
  <c r="T40" i="8"/>
  <c r="K40" i="8" s="1"/>
  <c r="T39" i="8"/>
  <c r="T38" i="8"/>
  <c r="T37" i="8"/>
  <c r="K37" i="8" s="1"/>
  <c r="T36" i="8"/>
  <c r="K36" i="8" s="1"/>
  <c r="T35" i="8"/>
  <c r="T34" i="8"/>
  <c r="T33" i="8"/>
  <c r="K33" i="8" s="1"/>
  <c r="T32" i="8"/>
  <c r="K32" i="8" s="1"/>
  <c r="T31" i="8"/>
  <c r="T30" i="8"/>
  <c r="T29" i="8"/>
  <c r="T28" i="8"/>
  <c r="K28" i="8" s="1"/>
  <c r="T27" i="8"/>
  <c r="T26" i="8"/>
  <c r="K26" i="8" s="1"/>
  <c r="T25" i="8"/>
  <c r="T24" i="8"/>
  <c r="K24" i="8" s="1"/>
  <c r="T23" i="8"/>
  <c r="T22" i="8"/>
  <c r="T21" i="8"/>
  <c r="K21" i="8" s="1"/>
  <c r="T20" i="8"/>
  <c r="K20" i="8" s="1"/>
  <c r="T19" i="8"/>
  <c r="T18" i="8"/>
  <c r="T17" i="8"/>
  <c r="K17" i="8" s="1"/>
  <c r="P17" i="8" s="1"/>
  <c r="T16" i="8"/>
  <c r="T15" i="8"/>
  <c r="K15" i="8" s="1"/>
  <c r="L15" i="8" s="1"/>
  <c r="M15" i="8" s="1"/>
  <c r="T14" i="8"/>
  <c r="T13" i="8"/>
  <c r="T12" i="8"/>
  <c r="K12" i="8" s="1"/>
  <c r="L12" i="8" s="1"/>
  <c r="M12" i="8" s="1"/>
  <c r="T11" i="8"/>
  <c r="P50" i="9" l="1"/>
  <c r="P19" i="9"/>
  <c r="P44" i="9"/>
  <c r="P27" i="9"/>
  <c r="P42" i="9"/>
  <c r="P52" i="9"/>
  <c r="P15" i="9"/>
  <c r="L26" i="9"/>
  <c r="M26" i="9" s="1"/>
  <c r="N26" i="9" s="1"/>
  <c r="P40" i="9"/>
  <c r="P48" i="9"/>
  <c r="P56" i="9"/>
  <c r="P11" i="9"/>
  <c r="N25" i="9"/>
  <c r="O25" i="9"/>
  <c r="L31" i="9"/>
  <c r="M31" i="9" s="1"/>
  <c r="N31" i="9" s="1"/>
  <c r="P31" i="9"/>
  <c r="L32" i="9"/>
  <c r="M32" i="9" s="1"/>
  <c r="N32" i="9" s="1"/>
  <c r="P32" i="9"/>
  <c r="P13" i="9"/>
  <c r="L13" i="9"/>
  <c r="M13" i="9" s="1"/>
  <c r="O13" i="9" s="1"/>
  <c r="P29" i="9"/>
  <c r="L29" i="9"/>
  <c r="M29" i="9" s="1"/>
  <c r="N29" i="9" s="1"/>
  <c r="L21" i="9"/>
  <c r="M21" i="9" s="1"/>
  <c r="O21" i="9" s="1"/>
  <c r="L23" i="9"/>
  <c r="M23" i="9" s="1"/>
  <c r="O23" i="9" s="1"/>
  <c r="P36" i="9"/>
  <c r="P35" i="9"/>
  <c r="L18" i="9"/>
  <c r="M18" i="9" s="1"/>
  <c r="N18" i="9" s="1"/>
  <c r="P16" i="9"/>
  <c r="L16" i="9"/>
  <c r="M16" i="9" s="1"/>
  <c r="L68" i="9"/>
  <c r="M68" i="9" s="1"/>
  <c r="L66" i="9"/>
  <c r="M66" i="9" s="1"/>
  <c r="L67" i="9"/>
  <c r="M67" i="9" s="1"/>
  <c r="L65" i="9"/>
  <c r="M65" i="9" s="1"/>
  <c r="O19" i="9"/>
  <c r="N19" i="9"/>
  <c r="O15" i="9"/>
  <c r="N15" i="9"/>
  <c r="P24" i="9"/>
  <c r="L24" i="9"/>
  <c r="M24" i="9" s="1"/>
  <c r="O27" i="9"/>
  <c r="N27" i="9"/>
  <c r="L33" i="9"/>
  <c r="M33" i="9" s="1"/>
  <c r="N33" i="9" s="1"/>
  <c r="P33" i="9"/>
  <c r="L37" i="9"/>
  <c r="M37" i="9" s="1"/>
  <c r="N37" i="9" s="1"/>
  <c r="P37" i="9"/>
  <c r="L58" i="9"/>
  <c r="M58" i="9" s="1"/>
  <c r="N58" i="9" s="1"/>
  <c r="P58" i="9"/>
  <c r="O11" i="9"/>
  <c r="N11" i="9"/>
  <c r="O14" i="9"/>
  <c r="P20" i="9"/>
  <c r="L20" i="9"/>
  <c r="M20" i="9" s="1"/>
  <c r="O26" i="9"/>
  <c r="L10" i="9"/>
  <c r="M10" i="9" s="1"/>
  <c r="O17" i="9"/>
  <c r="O22" i="9"/>
  <c r="P28" i="9"/>
  <c r="L28" i="9"/>
  <c r="M28" i="9" s="1"/>
  <c r="P30" i="9"/>
  <c r="P34" i="9"/>
  <c r="P38" i="9"/>
  <c r="P46" i="9"/>
  <c r="P54" i="9"/>
  <c r="P22" i="9"/>
  <c r="P25" i="9"/>
  <c r="P12" i="9"/>
  <c r="L12" i="9"/>
  <c r="M12" i="9" s="1"/>
  <c r="L39" i="9"/>
  <c r="M39" i="9" s="1"/>
  <c r="N39" i="9" s="1"/>
  <c r="P39" i="9"/>
  <c r="P14" i="9"/>
  <c r="P17" i="9"/>
  <c r="P41" i="9"/>
  <c r="P43" i="9"/>
  <c r="P45" i="9"/>
  <c r="P47" i="9"/>
  <c r="P49" i="9"/>
  <c r="P51" i="9"/>
  <c r="P53" i="9"/>
  <c r="P55" i="9"/>
  <c r="P57" i="9"/>
  <c r="P59" i="9"/>
  <c r="K14" i="8"/>
  <c r="L14" i="8" s="1"/>
  <c r="M14" i="8" s="1"/>
  <c r="O14" i="8" s="1"/>
  <c r="K16" i="8"/>
  <c r="K19" i="8"/>
  <c r="K18" i="8"/>
  <c r="K23" i="8"/>
  <c r="K13" i="8"/>
  <c r="K22" i="8"/>
  <c r="K25" i="8"/>
  <c r="K27" i="8"/>
  <c r="K29" i="8"/>
  <c r="P29" i="8" s="1"/>
  <c r="N15" i="8"/>
  <c r="O15" i="8"/>
  <c r="N12" i="8"/>
  <c r="O12" i="8"/>
  <c r="P20" i="8"/>
  <c r="L20" i="8"/>
  <c r="M20" i="8" s="1"/>
  <c r="N14" i="8"/>
  <c r="L21" i="8"/>
  <c r="M21" i="8" s="1"/>
  <c r="P21" i="8"/>
  <c r="P24" i="8"/>
  <c r="L24" i="8"/>
  <c r="M24" i="8" s="1"/>
  <c r="L26" i="8"/>
  <c r="M26" i="8" s="1"/>
  <c r="P26" i="8"/>
  <c r="L28" i="8"/>
  <c r="M28" i="8" s="1"/>
  <c r="P28" i="8"/>
  <c r="L33" i="8"/>
  <c r="M33" i="8" s="1"/>
  <c r="N33" i="8" s="1"/>
  <c r="P33" i="8"/>
  <c r="L41" i="8"/>
  <c r="M41" i="8" s="1"/>
  <c r="N41" i="8" s="1"/>
  <c r="P41" i="8"/>
  <c r="L49" i="8"/>
  <c r="M49" i="8" s="1"/>
  <c r="N49" i="8" s="1"/>
  <c r="P49" i="8"/>
  <c r="L57" i="8"/>
  <c r="M57" i="8" s="1"/>
  <c r="N57" i="8" s="1"/>
  <c r="P57" i="8"/>
  <c r="P58" i="8"/>
  <c r="L58" i="8"/>
  <c r="M58" i="8" s="1"/>
  <c r="N58" i="8" s="1"/>
  <c r="L37" i="8"/>
  <c r="M37" i="8" s="1"/>
  <c r="N37" i="8" s="1"/>
  <c r="P37" i="8"/>
  <c r="L45" i="8"/>
  <c r="M45" i="8" s="1"/>
  <c r="N45" i="8" s="1"/>
  <c r="P45" i="8"/>
  <c r="L53" i="8"/>
  <c r="M53" i="8" s="1"/>
  <c r="N53" i="8" s="1"/>
  <c r="P53" i="8"/>
  <c r="K30" i="8"/>
  <c r="K34" i="8"/>
  <c r="K38" i="8"/>
  <c r="K42" i="8"/>
  <c r="K46" i="8"/>
  <c r="K50" i="8"/>
  <c r="K54" i="8"/>
  <c r="L17" i="8"/>
  <c r="M17" i="8" s="1"/>
  <c r="T10" i="8"/>
  <c r="K10" i="8" s="1"/>
  <c r="P12" i="8"/>
  <c r="L67" i="8"/>
  <c r="M67" i="8" s="1"/>
  <c r="K11" i="8"/>
  <c r="K31" i="8"/>
  <c r="K35" i="8"/>
  <c r="K39" i="8"/>
  <c r="K43" i="8"/>
  <c r="K47" i="8"/>
  <c r="K51" i="8"/>
  <c r="K55" i="8"/>
  <c r="P15" i="8"/>
  <c r="L32" i="8"/>
  <c r="M32" i="8" s="1"/>
  <c r="N32" i="8" s="1"/>
  <c r="P32" i="8"/>
  <c r="L36" i="8"/>
  <c r="M36" i="8" s="1"/>
  <c r="N36" i="8" s="1"/>
  <c r="P36" i="8"/>
  <c r="L40" i="8"/>
  <c r="M40" i="8" s="1"/>
  <c r="N40" i="8" s="1"/>
  <c r="P40" i="8"/>
  <c r="L44" i="8"/>
  <c r="M44" i="8" s="1"/>
  <c r="N44" i="8" s="1"/>
  <c r="P44" i="8"/>
  <c r="L48" i="8"/>
  <c r="M48" i="8" s="1"/>
  <c r="N48" i="8" s="1"/>
  <c r="P48" i="8"/>
  <c r="L52" i="8"/>
  <c r="M52" i="8" s="1"/>
  <c r="N52" i="8" s="1"/>
  <c r="P52" i="8"/>
  <c r="L56" i="8"/>
  <c r="M56" i="8" s="1"/>
  <c r="N56" i="8" s="1"/>
  <c r="P56" i="8"/>
  <c r="T59" i="8"/>
  <c r="K59" i="8" s="1"/>
  <c r="S11" i="6"/>
  <c r="S12" i="6"/>
  <c r="S13" i="6"/>
  <c r="S14" i="6"/>
  <c r="S15" i="6"/>
  <c r="S16" i="6"/>
  <c r="U16" i="6" s="1"/>
  <c r="S17" i="6"/>
  <c r="S18" i="6"/>
  <c r="S19" i="6"/>
  <c r="S20" i="6"/>
  <c r="S21" i="6"/>
  <c r="S22" i="6"/>
  <c r="S23" i="6"/>
  <c r="S24" i="6"/>
  <c r="U24" i="6" s="1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10" i="6"/>
  <c r="U10" i="6" s="1"/>
  <c r="K10" i="6" l="1"/>
  <c r="O29" i="9"/>
  <c r="S10" i="7"/>
  <c r="U10" i="7" s="1"/>
  <c r="M10" i="6"/>
  <c r="N10" i="6" s="1"/>
  <c r="Q10" i="6"/>
  <c r="L66" i="8"/>
  <c r="M66" i="8" s="1"/>
  <c r="L65" i="8"/>
  <c r="M65" i="8" s="1"/>
  <c r="P16" i="8"/>
  <c r="L68" i="8"/>
  <c r="M68" i="8" s="1"/>
  <c r="L16" i="8"/>
  <c r="M16" i="8" s="1"/>
  <c r="J72" i="8" s="1"/>
  <c r="J73" i="8" s="1"/>
  <c r="N13" i="9"/>
  <c r="N23" i="9"/>
  <c r="O18" i="9"/>
  <c r="N21" i="9"/>
  <c r="N10" i="9"/>
  <c r="O10" i="9"/>
  <c r="O24" i="9"/>
  <c r="N24" i="9"/>
  <c r="O12" i="9"/>
  <c r="N12" i="9"/>
  <c r="O20" i="9"/>
  <c r="N20" i="9"/>
  <c r="O28" i="9"/>
  <c r="N28" i="9"/>
  <c r="O16" i="9"/>
  <c r="J72" i="9"/>
  <c r="J73" i="9" s="1"/>
  <c r="N16" i="9"/>
  <c r="P14" i="8"/>
  <c r="L25" i="8"/>
  <c r="M25" i="8" s="1"/>
  <c r="P25" i="8"/>
  <c r="L18" i="8"/>
  <c r="M18" i="8" s="1"/>
  <c r="P18" i="8"/>
  <c r="L13" i="8"/>
  <c r="M13" i="8" s="1"/>
  <c r="P13" i="8"/>
  <c r="P27" i="8"/>
  <c r="L27" i="8"/>
  <c r="M27" i="8" s="1"/>
  <c r="L23" i="8"/>
  <c r="M23" i="8" s="1"/>
  <c r="P23" i="8"/>
  <c r="L29" i="8"/>
  <c r="M29" i="8" s="1"/>
  <c r="O29" i="8" s="1"/>
  <c r="L22" i="8"/>
  <c r="M22" i="8" s="1"/>
  <c r="P22" i="8"/>
  <c r="P19" i="8"/>
  <c r="L19" i="8"/>
  <c r="M19" i="8" s="1"/>
  <c r="P59" i="8"/>
  <c r="L59" i="8"/>
  <c r="M59" i="8" s="1"/>
  <c r="N59" i="8" s="1"/>
  <c r="P39" i="8"/>
  <c r="L39" i="8"/>
  <c r="M39" i="8" s="1"/>
  <c r="N39" i="8" s="1"/>
  <c r="P34" i="8"/>
  <c r="L34" i="8"/>
  <c r="M34" i="8" s="1"/>
  <c r="N34" i="8" s="1"/>
  <c r="P51" i="8"/>
  <c r="L51" i="8"/>
  <c r="M51" i="8" s="1"/>
  <c r="N51" i="8" s="1"/>
  <c r="P30" i="8"/>
  <c r="L30" i="8"/>
  <c r="M30" i="8" s="1"/>
  <c r="N30" i="8" s="1"/>
  <c r="P47" i="8"/>
  <c r="L47" i="8"/>
  <c r="M47" i="8" s="1"/>
  <c r="N47" i="8" s="1"/>
  <c r="P31" i="8"/>
  <c r="L31" i="8"/>
  <c r="M31" i="8" s="1"/>
  <c r="N31" i="8" s="1"/>
  <c r="N17" i="8"/>
  <c r="O17" i="8"/>
  <c r="P42" i="8"/>
  <c r="L42" i="8"/>
  <c r="M42" i="8" s="1"/>
  <c r="N42" i="8" s="1"/>
  <c r="N24" i="8"/>
  <c r="O24" i="8"/>
  <c r="N20" i="8"/>
  <c r="O20" i="8"/>
  <c r="P55" i="8"/>
  <c r="L55" i="8"/>
  <c r="M55" i="8" s="1"/>
  <c r="N55" i="8" s="1"/>
  <c r="P11" i="8"/>
  <c r="L11" i="8"/>
  <c r="M11" i="8" s="1"/>
  <c r="P50" i="8"/>
  <c r="L50" i="8"/>
  <c r="M50" i="8" s="1"/>
  <c r="N50" i="8" s="1"/>
  <c r="P35" i="8"/>
  <c r="L35" i="8"/>
  <c r="M35" i="8" s="1"/>
  <c r="N35" i="8" s="1"/>
  <c r="P46" i="8"/>
  <c r="L46" i="8"/>
  <c r="M46" i="8" s="1"/>
  <c r="N46" i="8" s="1"/>
  <c r="P10" i="8"/>
  <c r="L10" i="8"/>
  <c r="M10" i="8" s="1"/>
  <c r="N26" i="8"/>
  <c r="O26" i="8"/>
  <c r="N21" i="8"/>
  <c r="O21" i="8"/>
  <c r="P43" i="8"/>
  <c r="L43" i="8"/>
  <c r="M43" i="8" s="1"/>
  <c r="N43" i="8" s="1"/>
  <c r="P54" i="8"/>
  <c r="L54" i="8"/>
  <c r="M54" i="8" s="1"/>
  <c r="N54" i="8" s="1"/>
  <c r="P38" i="8"/>
  <c r="L38" i="8"/>
  <c r="M38" i="8" s="1"/>
  <c r="N38" i="8" s="1"/>
  <c r="N28" i="8"/>
  <c r="O28" i="8"/>
  <c r="K10" i="7"/>
  <c r="N29" i="8" l="1"/>
  <c r="N16" i="8"/>
  <c r="O10" i="6"/>
  <c r="P10" i="6"/>
  <c r="O16" i="8"/>
  <c r="O22" i="8"/>
  <c r="N22" i="8"/>
  <c r="N18" i="8"/>
  <c r="O18" i="8"/>
  <c r="N27" i="8"/>
  <c r="O27" i="8"/>
  <c r="N19" i="8"/>
  <c r="O19" i="8"/>
  <c r="N23" i="8"/>
  <c r="O23" i="8"/>
  <c r="O13" i="8"/>
  <c r="N13" i="8"/>
  <c r="O25" i="8"/>
  <c r="N25" i="8"/>
  <c r="M10" i="7"/>
  <c r="N10" i="7" s="1"/>
  <c r="Q10" i="7"/>
  <c r="O10" i="8"/>
  <c r="N10" i="8"/>
  <c r="O11" i="8"/>
  <c r="N11" i="8"/>
  <c r="U59" i="6"/>
  <c r="K59" i="6" s="1"/>
  <c r="U55" i="6"/>
  <c r="K55" i="6" s="1"/>
  <c r="U52" i="6"/>
  <c r="K52" i="6" s="1"/>
  <c r="U51" i="6"/>
  <c r="K51" i="6" s="1"/>
  <c r="U47" i="6"/>
  <c r="K47" i="6" s="1"/>
  <c r="U44" i="6"/>
  <c r="K44" i="6" s="1"/>
  <c r="U43" i="6"/>
  <c r="K43" i="6" s="1"/>
  <c r="U39" i="6"/>
  <c r="K39" i="6" s="1"/>
  <c r="U36" i="6"/>
  <c r="K36" i="6" s="1"/>
  <c r="U35" i="6"/>
  <c r="K35" i="6" s="1"/>
  <c r="U32" i="6"/>
  <c r="K32" i="6" s="1"/>
  <c r="U31" i="6"/>
  <c r="K31" i="6" s="1"/>
  <c r="U28" i="6"/>
  <c r="K28" i="6" s="1"/>
  <c r="U27" i="6"/>
  <c r="K27" i="6" s="1"/>
  <c r="U26" i="6"/>
  <c r="K26" i="6" s="1"/>
  <c r="K24" i="6"/>
  <c r="U23" i="6"/>
  <c r="K23" i="6" s="1"/>
  <c r="U22" i="6"/>
  <c r="U20" i="6"/>
  <c r="K20" i="6" s="1"/>
  <c r="U19" i="6"/>
  <c r="K19" i="6" s="1"/>
  <c r="U18" i="6"/>
  <c r="K17" i="6"/>
  <c r="U15" i="6"/>
  <c r="K15" i="6" s="1"/>
  <c r="U12" i="6"/>
  <c r="K12" i="6" s="1"/>
  <c r="U11" i="6"/>
  <c r="K11" i="6" s="1"/>
  <c r="U13" i="6"/>
  <c r="K13" i="6" s="1"/>
  <c r="K16" i="6"/>
  <c r="U17" i="6"/>
  <c r="U21" i="6"/>
  <c r="K21" i="6" s="1"/>
  <c r="U25" i="6"/>
  <c r="K25" i="6" s="1"/>
  <c r="U29" i="6"/>
  <c r="U33" i="6"/>
  <c r="U37" i="6"/>
  <c r="K37" i="6" s="1"/>
  <c r="U40" i="6"/>
  <c r="K40" i="6" s="1"/>
  <c r="U41" i="6"/>
  <c r="K41" i="6" s="1"/>
  <c r="U45" i="6"/>
  <c r="K45" i="6" s="1"/>
  <c r="U48" i="6"/>
  <c r="K48" i="6" s="1"/>
  <c r="U49" i="6"/>
  <c r="K49" i="6" s="1"/>
  <c r="U53" i="6"/>
  <c r="K53" i="6" s="1"/>
  <c r="U56" i="6"/>
  <c r="K56" i="6" s="1"/>
  <c r="U57" i="6"/>
  <c r="K57" i="6" s="1"/>
  <c r="S49" i="7" l="1"/>
  <c r="U49" i="7" s="1"/>
  <c r="K49" i="7" s="1"/>
  <c r="Q49" i="6"/>
  <c r="M49" i="6"/>
  <c r="N49" i="6" s="1"/>
  <c r="O49" i="6" s="1"/>
  <c r="S44" i="7"/>
  <c r="U44" i="7" s="1"/>
  <c r="K44" i="7" s="1"/>
  <c r="Q44" i="6"/>
  <c r="M44" i="6"/>
  <c r="N44" i="6" s="1"/>
  <c r="O44" i="6" s="1"/>
  <c r="S55" i="7"/>
  <c r="U55" i="7" s="1"/>
  <c r="K55" i="7" s="1"/>
  <c r="M55" i="6"/>
  <c r="N55" i="6" s="1"/>
  <c r="O55" i="6" s="1"/>
  <c r="Q55" i="6"/>
  <c r="S32" i="7"/>
  <c r="U32" i="7" s="1"/>
  <c r="K32" i="7" s="1"/>
  <c r="Q32" i="6"/>
  <c r="M32" i="6"/>
  <c r="N32" i="6" s="1"/>
  <c r="O32" i="6" s="1"/>
  <c r="S40" i="7"/>
  <c r="U40" i="7" s="1"/>
  <c r="K40" i="7" s="1"/>
  <c r="Q40" i="6"/>
  <c r="M40" i="6"/>
  <c r="N40" i="6" s="1"/>
  <c r="O40" i="6" s="1"/>
  <c r="S25" i="7"/>
  <c r="U25" i="7" s="1"/>
  <c r="K25" i="7" s="1"/>
  <c r="Q25" i="6"/>
  <c r="M25" i="6"/>
  <c r="N25" i="6" s="1"/>
  <c r="S13" i="7"/>
  <c r="U13" i="7" s="1"/>
  <c r="K13" i="7" s="1"/>
  <c r="Q13" i="6"/>
  <c r="M13" i="6"/>
  <c r="S17" i="7"/>
  <c r="U17" i="7" s="1"/>
  <c r="K17" i="7" s="1"/>
  <c r="Q17" i="6"/>
  <c r="M17" i="6"/>
  <c r="N17" i="6" s="1"/>
  <c r="S27" i="7"/>
  <c r="U27" i="7" s="1"/>
  <c r="K27" i="7" s="1"/>
  <c r="M27" i="6"/>
  <c r="N27" i="6" s="1"/>
  <c r="Q27" i="6"/>
  <c r="S57" i="7"/>
  <c r="U57" i="7" s="1"/>
  <c r="K57" i="7" s="1"/>
  <c r="Q57" i="6"/>
  <c r="M57" i="6"/>
  <c r="N57" i="6" s="1"/>
  <c r="O57" i="6" s="1"/>
  <c r="S48" i="7"/>
  <c r="U48" i="7" s="1"/>
  <c r="K48" i="7" s="1"/>
  <c r="Q48" i="6"/>
  <c r="M48" i="6"/>
  <c r="N48" i="6" s="1"/>
  <c r="O48" i="6" s="1"/>
  <c r="S37" i="7"/>
  <c r="U37" i="7" s="1"/>
  <c r="K37" i="7" s="1"/>
  <c r="Q37" i="6"/>
  <c r="M37" i="6"/>
  <c r="N37" i="6" s="1"/>
  <c r="O37" i="6" s="1"/>
  <c r="S21" i="7"/>
  <c r="U21" i="7" s="1"/>
  <c r="K21" i="7" s="1"/>
  <c r="Q21" i="6"/>
  <c r="M21" i="6"/>
  <c r="N21" i="6" s="1"/>
  <c r="S56" i="7"/>
  <c r="U56" i="7" s="1"/>
  <c r="K56" i="7" s="1"/>
  <c r="Q56" i="6"/>
  <c r="M56" i="6"/>
  <c r="N56" i="6" s="1"/>
  <c r="O56" i="6" s="1"/>
  <c r="S45" i="7"/>
  <c r="U45" i="7" s="1"/>
  <c r="K45" i="7" s="1"/>
  <c r="Q45" i="6"/>
  <c r="M45" i="6"/>
  <c r="N45" i="6" s="1"/>
  <c r="O45" i="6" s="1"/>
  <c r="S12" i="7"/>
  <c r="U12" i="7" s="1"/>
  <c r="K12" i="7" s="1"/>
  <c r="Q12" i="6"/>
  <c r="M12" i="6"/>
  <c r="N12" i="6" s="1"/>
  <c r="S19" i="7"/>
  <c r="U19" i="7" s="1"/>
  <c r="K19" i="7" s="1"/>
  <c r="M19" i="6"/>
  <c r="N19" i="6" s="1"/>
  <c r="Q19" i="6"/>
  <c r="S24" i="7"/>
  <c r="U24" i="7" s="1"/>
  <c r="K24" i="7" s="1"/>
  <c r="Q24" i="6"/>
  <c r="M24" i="6"/>
  <c r="N24" i="6" s="1"/>
  <c r="S35" i="7"/>
  <c r="U35" i="7" s="1"/>
  <c r="K35" i="7" s="1"/>
  <c r="M35" i="6"/>
  <c r="N35" i="6" s="1"/>
  <c r="O35" i="6" s="1"/>
  <c r="Q35" i="6"/>
  <c r="S47" i="7"/>
  <c r="U47" i="7" s="1"/>
  <c r="K47" i="7" s="1"/>
  <c r="M47" i="6"/>
  <c r="N47" i="6" s="1"/>
  <c r="O47" i="6" s="1"/>
  <c r="Q47" i="6"/>
  <c r="S52" i="7"/>
  <c r="U52" i="7" s="1"/>
  <c r="K52" i="7" s="1"/>
  <c r="Q52" i="6"/>
  <c r="M52" i="6"/>
  <c r="N52" i="6" s="1"/>
  <c r="O52" i="6" s="1"/>
  <c r="S59" i="7"/>
  <c r="U59" i="7" s="1"/>
  <c r="K59" i="7" s="1"/>
  <c r="M59" i="6"/>
  <c r="N59" i="6" s="1"/>
  <c r="O59" i="6" s="1"/>
  <c r="Q59" i="6"/>
  <c r="S53" i="7"/>
  <c r="U53" i="7" s="1"/>
  <c r="K53" i="7" s="1"/>
  <c r="Q53" i="6"/>
  <c r="M53" i="6"/>
  <c r="N53" i="6" s="1"/>
  <c r="O53" i="6" s="1"/>
  <c r="S41" i="7"/>
  <c r="U41" i="7" s="1"/>
  <c r="K41" i="7" s="1"/>
  <c r="Q41" i="6"/>
  <c r="M41" i="6"/>
  <c r="N41" i="6" s="1"/>
  <c r="O41" i="6" s="1"/>
  <c r="S16" i="7"/>
  <c r="U16" i="7" s="1"/>
  <c r="K16" i="7" s="1"/>
  <c r="M68" i="6"/>
  <c r="Q16" i="6"/>
  <c r="M67" i="6"/>
  <c r="M65" i="6"/>
  <c r="M16" i="6"/>
  <c r="N16" i="6" s="1"/>
  <c r="M66" i="6"/>
  <c r="N66" i="6" s="1"/>
  <c r="S15" i="7"/>
  <c r="U15" i="7" s="1"/>
  <c r="K15" i="7" s="1"/>
  <c r="M15" i="6"/>
  <c r="Q15" i="6"/>
  <c r="S20" i="7"/>
  <c r="U20" i="7" s="1"/>
  <c r="K20" i="7" s="1"/>
  <c r="Q20" i="6"/>
  <c r="M20" i="6"/>
  <c r="N20" i="6" s="1"/>
  <c r="S26" i="7"/>
  <c r="U26" i="7" s="1"/>
  <c r="K26" i="7" s="1"/>
  <c r="M26" i="6"/>
  <c r="N26" i="6" s="1"/>
  <c r="Q26" i="6"/>
  <c r="S31" i="7"/>
  <c r="U31" i="7" s="1"/>
  <c r="K31" i="7" s="1"/>
  <c r="M31" i="6"/>
  <c r="N31" i="6" s="1"/>
  <c r="O31" i="6" s="1"/>
  <c r="Q31" i="6"/>
  <c r="S36" i="7"/>
  <c r="U36" i="7" s="1"/>
  <c r="K36" i="7" s="1"/>
  <c r="Q36" i="6"/>
  <c r="M36" i="6"/>
  <c r="N36" i="6" s="1"/>
  <c r="O36" i="6" s="1"/>
  <c r="S43" i="7"/>
  <c r="U43" i="7" s="1"/>
  <c r="K43" i="7" s="1"/>
  <c r="M43" i="6"/>
  <c r="N43" i="6" s="1"/>
  <c r="O43" i="6" s="1"/>
  <c r="Q43" i="6"/>
  <c r="S11" i="7"/>
  <c r="U11" i="7" s="1"/>
  <c r="K11" i="7" s="1"/>
  <c r="Q11" i="6"/>
  <c r="M11" i="6"/>
  <c r="S23" i="7"/>
  <c r="U23" i="7" s="1"/>
  <c r="K23" i="7" s="1"/>
  <c r="Q23" i="6"/>
  <c r="M23" i="6"/>
  <c r="N23" i="6" s="1"/>
  <c r="S28" i="7"/>
  <c r="U28" i="7" s="1"/>
  <c r="K28" i="7" s="1"/>
  <c r="Q28" i="6"/>
  <c r="M28" i="6"/>
  <c r="N28" i="6" s="1"/>
  <c r="S39" i="7"/>
  <c r="U39" i="7" s="1"/>
  <c r="K39" i="7" s="1"/>
  <c r="M39" i="6"/>
  <c r="N39" i="6" s="1"/>
  <c r="O39" i="6" s="1"/>
  <c r="Q39" i="6"/>
  <c r="S51" i="7"/>
  <c r="U51" i="7" s="1"/>
  <c r="K51" i="7" s="1"/>
  <c r="M51" i="6"/>
  <c r="N51" i="6" s="1"/>
  <c r="O51" i="6" s="1"/>
  <c r="Q51" i="6"/>
  <c r="O10" i="7"/>
  <c r="P10" i="7"/>
  <c r="U58" i="6"/>
  <c r="K58" i="6" s="1"/>
  <c r="U50" i="6"/>
  <c r="K50" i="6" s="1"/>
  <c r="U42" i="6"/>
  <c r="K42" i="6" s="1"/>
  <c r="K29" i="6"/>
  <c r="K33" i="6"/>
  <c r="K22" i="6"/>
  <c r="U46" i="6"/>
  <c r="K46" i="6" s="1"/>
  <c r="U30" i="6"/>
  <c r="U14" i="6"/>
  <c r="K14" i="6" s="1"/>
  <c r="K18" i="6"/>
  <c r="U34" i="6"/>
  <c r="K34" i="6" s="1"/>
  <c r="K30" i="6"/>
  <c r="U54" i="6"/>
  <c r="K54" i="6" s="1"/>
  <c r="U38" i="6"/>
  <c r="K38" i="6" s="1"/>
  <c r="N13" i="6"/>
  <c r="N65" i="6"/>
  <c r="N11" i="6"/>
  <c r="N15" i="6"/>
  <c r="N68" i="6"/>
  <c r="N67" i="6"/>
  <c r="Q22" i="5"/>
  <c r="Q34" i="5"/>
  <c r="Q46" i="5"/>
  <c r="Q10" i="5"/>
  <c r="M10" i="5"/>
  <c r="N10" i="5" s="1"/>
  <c r="O10" i="5" s="1"/>
  <c r="M18" i="5"/>
  <c r="N18" i="5" s="1"/>
  <c r="P18" i="5" s="1"/>
  <c r="M42" i="5"/>
  <c r="N42" i="5" s="1"/>
  <c r="O42" i="5" s="1"/>
  <c r="M44" i="5"/>
  <c r="N44" i="5" s="1"/>
  <c r="O44" i="5" s="1"/>
  <c r="M46" i="5"/>
  <c r="N46" i="5" s="1"/>
  <c r="O46" i="5" s="1"/>
  <c r="K11" i="5"/>
  <c r="Q11" i="5" s="1"/>
  <c r="K12" i="5"/>
  <c r="Q12" i="5" s="1"/>
  <c r="K13" i="5"/>
  <c r="Q13" i="5" s="1"/>
  <c r="K14" i="5"/>
  <c r="Q14" i="5" s="1"/>
  <c r="K15" i="5"/>
  <c r="Q15" i="5" s="1"/>
  <c r="K16" i="5"/>
  <c r="M65" i="5" s="1"/>
  <c r="N65" i="5" s="1"/>
  <c r="K17" i="5"/>
  <c r="M66" i="5" s="1"/>
  <c r="N66" i="5" s="1"/>
  <c r="K18" i="5"/>
  <c r="M67" i="5" s="1"/>
  <c r="N67" i="5" s="1"/>
  <c r="K19" i="5"/>
  <c r="M68" i="5" s="1"/>
  <c r="N68" i="5" s="1"/>
  <c r="K20" i="5"/>
  <c r="Q20" i="5" s="1"/>
  <c r="K21" i="5"/>
  <c r="Q21" i="5" s="1"/>
  <c r="K22" i="5"/>
  <c r="M22" i="5" s="1"/>
  <c r="N22" i="5" s="1"/>
  <c r="K23" i="5"/>
  <c r="Q23" i="5" s="1"/>
  <c r="K24" i="5"/>
  <c r="M24" i="5" s="1"/>
  <c r="N24" i="5" s="1"/>
  <c r="P24" i="5" s="1"/>
  <c r="K25" i="5"/>
  <c r="Q25" i="5" s="1"/>
  <c r="K26" i="5"/>
  <c r="Q26" i="5" s="1"/>
  <c r="K27" i="5"/>
  <c r="Q27" i="5" s="1"/>
  <c r="K28" i="5"/>
  <c r="Q28" i="5" s="1"/>
  <c r="K29" i="5"/>
  <c r="Q29" i="5" s="1"/>
  <c r="K30" i="5"/>
  <c r="M30" i="5" s="1"/>
  <c r="N30" i="5" s="1"/>
  <c r="O30" i="5" s="1"/>
  <c r="K31" i="5"/>
  <c r="Q31" i="5" s="1"/>
  <c r="K32" i="5"/>
  <c r="M32" i="5" s="1"/>
  <c r="N32" i="5" s="1"/>
  <c r="O32" i="5" s="1"/>
  <c r="K33" i="5"/>
  <c r="Q33" i="5" s="1"/>
  <c r="K34" i="5"/>
  <c r="M34" i="5" s="1"/>
  <c r="N34" i="5" s="1"/>
  <c r="O34" i="5" s="1"/>
  <c r="K35" i="5"/>
  <c r="Q35" i="5" s="1"/>
  <c r="K36" i="5"/>
  <c r="Q36" i="5" s="1"/>
  <c r="K37" i="5"/>
  <c r="Q37" i="5" s="1"/>
  <c r="K38" i="5"/>
  <c r="Q38" i="5" s="1"/>
  <c r="K39" i="5"/>
  <c r="Q39" i="5" s="1"/>
  <c r="K40" i="5"/>
  <c r="Q40" i="5" s="1"/>
  <c r="K41" i="5"/>
  <c r="Q41" i="5" s="1"/>
  <c r="K42" i="5"/>
  <c r="Q42" i="5" s="1"/>
  <c r="K43" i="5"/>
  <c r="Q43" i="5" s="1"/>
  <c r="K44" i="5"/>
  <c r="Q44" i="5" s="1"/>
  <c r="K45" i="5"/>
  <c r="Q45" i="5" s="1"/>
  <c r="K46" i="5"/>
  <c r="K47" i="5"/>
  <c r="Q47" i="5" s="1"/>
  <c r="K48" i="5"/>
  <c r="Q48" i="5" s="1"/>
  <c r="K49" i="5"/>
  <c r="Q49" i="5" s="1"/>
  <c r="K50" i="5"/>
  <c r="Q50" i="5" s="1"/>
  <c r="K51" i="5"/>
  <c r="Q51" i="5" s="1"/>
  <c r="K52" i="5"/>
  <c r="Q52" i="5" s="1"/>
  <c r="K53" i="5"/>
  <c r="Q53" i="5" s="1"/>
  <c r="K54" i="5"/>
  <c r="M54" i="5" s="1"/>
  <c r="N54" i="5" s="1"/>
  <c r="O54" i="5" s="1"/>
  <c r="K55" i="5"/>
  <c r="Q55" i="5" s="1"/>
  <c r="K56" i="5"/>
  <c r="M56" i="5" s="1"/>
  <c r="N56" i="5" s="1"/>
  <c r="O56" i="5" s="1"/>
  <c r="K57" i="5"/>
  <c r="Q57" i="5" s="1"/>
  <c r="K58" i="5"/>
  <c r="M58" i="5" s="1"/>
  <c r="N58" i="5" s="1"/>
  <c r="O58" i="5" s="1"/>
  <c r="K59" i="5"/>
  <c r="M59" i="5" s="1"/>
  <c r="N59" i="5" s="1"/>
  <c r="O59" i="5" s="1"/>
  <c r="M12" i="5" l="1"/>
  <c r="N12" i="5" s="1"/>
  <c r="P12" i="5" s="1"/>
  <c r="Q32" i="5"/>
  <c r="M36" i="5"/>
  <c r="N36" i="5" s="1"/>
  <c r="O36" i="5" s="1"/>
  <c r="Q24" i="5"/>
  <c r="M28" i="5"/>
  <c r="N28" i="5" s="1"/>
  <c r="P28" i="5" s="1"/>
  <c r="Q58" i="5"/>
  <c r="M16" i="5"/>
  <c r="N16" i="5" s="1"/>
  <c r="P16" i="5" s="1"/>
  <c r="M52" i="5"/>
  <c r="N52" i="5" s="1"/>
  <c r="O52" i="5" s="1"/>
  <c r="Q56" i="5"/>
  <c r="M48" i="5"/>
  <c r="N48" i="5" s="1"/>
  <c r="O48" i="5" s="1"/>
  <c r="M20" i="5"/>
  <c r="N20" i="5" s="1"/>
  <c r="P20" i="5" s="1"/>
  <c r="M50" i="5"/>
  <c r="N50" i="5" s="1"/>
  <c r="O50" i="5" s="1"/>
  <c r="M26" i="5"/>
  <c r="N26" i="5" s="1"/>
  <c r="P26" i="5" s="1"/>
  <c r="Q54" i="5"/>
  <c r="Q30" i="5"/>
  <c r="M40" i="5"/>
  <c r="N40" i="5" s="1"/>
  <c r="O40" i="5" s="1"/>
  <c r="M38" i="5"/>
  <c r="N38" i="5" s="1"/>
  <c r="O38" i="5" s="1"/>
  <c r="M14" i="5"/>
  <c r="N14" i="5" s="1"/>
  <c r="P14" i="5" s="1"/>
  <c r="Q18" i="5"/>
  <c r="Q16" i="5"/>
  <c r="M11" i="5"/>
  <c r="N11" i="5" s="1"/>
  <c r="O11" i="5" s="1"/>
  <c r="S34" i="7"/>
  <c r="U34" i="7" s="1"/>
  <c r="K34" i="7" s="1"/>
  <c r="M34" i="6"/>
  <c r="N34" i="6" s="1"/>
  <c r="O34" i="6" s="1"/>
  <c r="Q34" i="6"/>
  <c r="S29" i="7"/>
  <c r="U29" i="7" s="1"/>
  <c r="K29" i="7" s="1"/>
  <c r="Q29" i="6"/>
  <c r="M29" i="6"/>
  <c r="N29" i="6" s="1"/>
  <c r="O29" i="6" s="1"/>
  <c r="S42" i="7"/>
  <c r="U42" i="7" s="1"/>
  <c r="K42" i="7" s="1"/>
  <c r="M42" i="6"/>
  <c r="N42" i="6" s="1"/>
  <c r="O42" i="6" s="1"/>
  <c r="Q42" i="6"/>
  <c r="M28" i="7"/>
  <c r="N28" i="7" s="1"/>
  <c r="Q28" i="7"/>
  <c r="Q36" i="7"/>
  <c r="M36" i="7"/>
  <c r="N36" i="7" s="1"/>
  <c r="O36" i="7" s="1"/>
  <c r="M15" i="7"/>
  <c r="N15" i="7" s="1"/>
  <c r="Q15" i="7"/>
  <c r="M59" i="7"/>
  <c r="N59" i="7" s="1"/>
  <c r="O59" i="7" s="1"/>
  <c r="Q59" i="7"/>
  <c r="M24" i="7"/>
  <c r="N24" i="7" s="1"/>
  <c r="Q24" i="7"/>
  <c r="Q56" i="7"/>
  <c r="M56" i="7"/>
  <c r="N56" i="7" s="1"/>
  <c r="O56" i="7" s="1"/>
  <c r="M57" i="7"/>
  <c r="N57" i="7" s="1"/>
  <c r="O57" i="7" s="1"/>
  <c r="Q57" i="7"/>
  <c r="M25" i="7"/>
  <c r="N25" i="7" s="1"/>
  <c r="Q25" i="7"/>
  <c r="Q44" i="7"/>
  <c r="M44" i="7"/>
  <c r="N44" i="7" s="1"/>
  <c r="O44" i="7" s="1"/>
  <c r="M57" i="5"/>
  <c r="N57" i="5" s="1"/>
  <c r="O57" i="5" s="1"/>
  <c r="M53" i="5"/>
  <c r="N53" i="5" s="1"/>
  <c r="O53" i="5" s="1"/>
  <c r="M49" i="5"/>
  <c r="N49" i="5" s="1"/>
  <c r="O49" i="5" s="1"/>
  <c r="M45" i="5"/>
  <c r="N45" i="5" s="1"/>
  <c r="O45" i="5" s="1"/>
  <c r="M41" i="5"/>
  <c r="N41" i="5" s="1"/>
  <c r="O41" i="5" s="1"/>
  <c r="M37" i="5"/>
  <c r="N37" i="5" s="1"/>
  <c r="O37" i="5" s="1"/>
  <c r="M33" i="5"/>
  <c r="N33" i="5" s="1"/>
  <c r="O33" i="5" s="1"/>
  <c r="M29" i="5"/>
  <c r="N29" i="5" s="1"/>
  <c r="O29" i="5" s="1"/>
  <c r="M25" i="5"/>
  <c r="N25" i="5" s="1"/>
  <c r="P25" i="5" s="1"/>
  <c r="M21" i="5"/>
  <c r="N21" i="5" s="1"/>
  <c r="O21" i="5" s="1"/>
  <c r="M17" i="5"/>
  <c r="N17" i="5" s="1"/>
  <c r="P17" i="5" s="1"/>
  <c r="M13" i="5"/>
  <c r="N13" i="5" s="1"/>
  <c r="Q17" i="5"/>
  <c r="Q59" i="5"/>
  <c r="S38" i="7"/>
  <c r="M38" i="6"/>
  <c r="N38" i="6" s="1"/>
  <c r="O38" i="6" s="1"/>
  <c r="Q38" i="6"/>
  <c r="S18" i="7"/>
  <c r="U18" i="7" s="1"/>
  <c r="K18" i="7" s="1"/>
  <c r="M18" i="6"/>
  <c r="N18" i="6" s="1"/>
  <c r="O18" i="6" s="1"/>
  <c r="Q18" i="6"/>
  <c r="S50" i="7"/>
  <c r="U50" i="7" s="1"/>
  <c r="K50" i="7" s="1"/>
  <c r="M50" i="6"/>
  <c r="N50" i="6" s="1"/>
  <c r="O50" i="6" s="1"/>
  <c r="Q50" i="6"/>
  <c r="M39" i="7"/>
  <c r="N39" i="7" s="1"/>
  <c r="O39" i="7" s="1"/>
  <c r="Q39" i="7"/>
  <c r="M43" i="7"/>
  <c r="N43" i="7" s="1"/>
  <c r="O43" i="7" s="1"/>
  <c r="Q43" i="7"/>
  <c r="M20" i="7"/>
  <c r="N20" i="7" s="1"/>
  <c r="Q20" i="7"/>
  <c r="M53" i="7"/>
  <c r="N53" i="7" s="1"/>
  <c r="O53" i="7" s="1"/>
  <c r="Q53" i="7"/>
  <c r="M35" i="7"/>
  <c r="N35" i="7" s="1"/>
  <c r="O35" i="7" s="1"/>
  <c r="Q35" i="7"/>
  <c r="M45" i="7"/>
  <c r="N45" i="7" s="1"/>
  <c r="O45" i="7" s="1"/>
  <c r="Q45" i="7"/>
  <c r="Q48" i="7"/>
  <c r="M48" i="7"/>
  <c r="N48" i="7" s="1"/>
  <c r="O48" i="7" s="1"/>
  <c r="Q13" i="7"/>
  <c r="M13" i="7"/>
  <c r="N13" i="7" s="1"/>
  <c r="M55" i="7"/>
  <c r="N55" i="7" s="1"/>
  <c r="O55" i="7" s="1"/>
  <c r="Q55" i="7"/>
  <c r="S46" i="7"/>
  <c r="U46" i="7" s="1"/>
  <c r="K46" i="7" s="1"/>
  <c r="M46" i="6"/>
  <c r="N46" i="6" s="1"/>
  <c r="O46" i="6" s="1"/>
  <c r="Q46" i="6"/>
  <c r="S54" i="7"/>
  <c r="U54" i="7" s="1"/>
  <c r="K54" i="7" s="1"/>
  <c r="M54" i="6"/>
  <c r="N54" i="6" s="1"/>
  <c r="O54" i="6" s="1"/>
  <c r="Q54" i="6"/>
  <c r="S14" i="7"/>
  <c r="U14" i="7" s="1"/>
  <c r="K14" i="7" s="1"/>
  <c r="M14" i="6"/>
  <c r="N14" i="6" s="1"/>
  <c r="O14" i="6" s="1"/>
  <c r="Q14" i="6"/>
  <c r="S22" i="7"/>
  <c r="U22" i="7" s="1"/>
  <c r="K22" i="7" s="1"/>
  <c r="M22" i="6"/>
  <c r="N22" i="6" s="1"/>
  <c r="Q22" i="6"/>
  <c r="S58" i="7"/>
  <c r="U58" i="7" s="1"/>
  <c r="K58" i="7" s="1"/>
  <c r="M58" i="6"/>
  <c r="N58" i="6" s="1"/>
  <c r="O58" i="6" s="1"/>
  <c r="Q58" i="6"/>
  <c r="M51" i="7"/>
  <c r="N51" i="7" s="1"/>
  <c r="O51" i="7" s="1"/>
  <c r="Q51" i="7"/>
  <c r="M11" i="7"/>
  <c r="N11" i="7" s="1"/>
  <c r="Q11" i="7"/>
  <c r="Q26" i="7"/>
  <c r="M26" i="7"/>
  <c r="N26" i="7" s="1"/>
  <c r="M41" i="7"/>
  <c r="N41" i="7" s="1"/>
  <c r="O41" i="7" s="1"/>
  <c r="Q41" i="7"/>
  <c r="M47" i="7"/>
  <c r="N47" i="7" s="1"/>
  <c r="O47" i="7" s="1"/>
  <c r="Q47" i="7"/>
  <c r="M12" i="7"/>
  <c r="N12" i="7" s="1"/>
  <c r="Q12" i="7"/>
  <c r="M37" i="7"/>
  <c r="N37" i="7" s="1"/>
  <c r="O37" i="7" s="1"/>
  <c r="Q37" i="7"/>
  <c r="M17" i="7"/>
  <c r="N17" i="7" s="1"/>
  <c r="Q17" i="7"/>
  <c r="Q32" i="7"/>
  <c r="M32" i="7"/>
  <c r="N32" i="7" s="1"/>
  <c r="O32" i="7" s="1"/>
  <c r="M55" i="5"/>
  <c r="N55" i="5" s="1"/>
  <c r="O55" i="5" s="1"/>
  <c r="M51" i="5"/>
  <c r="N51" i="5" s="1"/>
  <c r="O51" i="5" s="1"/>
  <c r="M47" i="5"/>
  <c r="N47" i="5" s="1"/>
  <c r="O47" i="5" s="1"/>
  <c r="M43" i="5"/>
  <c r="N43" i="5" s="1"/>
  <c r="O43" i="5" s="1"/>
  <c r="M39" i="5"/>
  <c r="N39" i="5" s="1"/>
  <c r="O39" i="5" s="1"/>
  <c r="M35" i="5"/>
  <c r="N35" i="5" s="1"/>
  <c r="O35" i="5" s="1"/>
  <c r="M31" i="5"/>
  <c r="N31" i="5" s="1"/>
  <c r="O31" i="5" s="1"/>
  <c r="M27" i="5"/>
  <c r="N27" i="5" s="1"/>
  <c r="M23" i="5"/>
  <c r="N23" i="5" s="1"/>
  <c r="P23" i="5" s="1"/>
  <c r="M19" i="5"/>
  <c r="N19" i="5" s="1"/>
  <c r="M15" i="5"/>
  <c r="N15" i="5" s="1"/>
  <c r="P15" i="5" s="1"/>
  <c r="Q19" i="5"/>
  <c r="S30" i="7"/>
  <c r="U30" i="7" s="1"/>
  <c r="K30" i="7" s="1"/>
  <c r="M30" i="6"/>
  <c r="N30" i="6" s="1"/>
  <c r="O30" i="6" s="1"/>
  <c r="Q30" i="6"/>
  <c r="S33" i="7"/>
  <c r="U33" i="7" s="1"/>
  <c r="K33" i="7" s="1"/>
  <c r="Q33" i="6"/>
  <c r="M33" i="6"/>
  <c r="N33" i="6" s="1"/>
  <c r="O33" i="6" s="1"/>
  <c r="M23" i="7"/>
  <c r="N23" i="7" s="1"/>
  <c r="Q23" i="7"/>
  <c r="M31" i="7"/>
  <c r="N31" i="7" s="1"/>
  <c r="O31" i="7" s="1"/>
  <c r="Q31" i="7"/>
  <c r="M68" i="7"/>
  <c r="N68" i="7" s="1"/>
  <c r="Q16" i="7"/>
  <c r="M16" i="7"/>
  <c r="N16" i="7" s="1"/>
  <c r="M66" i="7"/>
  <c r="N66" i="7" s="1"/>
  <c r="M65" i="7"/>
  <c r="N65" i="7" s="1"/>
  <c r="M67" i="7"/>
  <c r="N67" i="7" s="1"/>
  <c r="Q52" i="7"/>
  <c r="M52" i="7"/>
  <c r="N52" i="7" s="1"/>
  <c r="O52" i="7" s="1"/>
  <c r="M19" i="7"/>
  <c r="N19" i="7" s="1"/>
  <c r="Q19" i="7"/>
  <c r="M21" i="7"/>
  <c r="N21" i="7" s="1"/>
  <c r="Q21" i="7"/>
  <c r="M27" i="7"/>
  <c r="N27" i="7" s="1"/>
  <c r="Q27" i="7"/>
  <c r="Q40" i="7"/>
  <c r="M40" i="7"/>
  <c r="N40" i="7" s="1"/>
  <c r="O40" i="7" s="1"/>
  <c r="M49" i="7"/>
  <c r="N49" i="7" s="1"/>
  <c r="O49" i="7" s="1"/>
  <c r="Q49" i="7"/>
  <c r="J72" i="6"/>
  <c r="J73" i="6" s="1"/>
  <c r="P14" i="6"/>
  <c r="O27" i="6"/>
  <c r="P27" i="6"/>
  <c r="O19" i="6"/>
  <c r="P19" i="6"/>
  <c r="O16" i="6"/>
  <c r="P16" i="6"/>
  <c r="P29" i="6"/>
  <c r="O21" i="6"/>
  <c r="P21" i="6"/>
  <c r="O22" i="6"/>
  <c r="P22" i="6"/>
  <c r="O15" i="6"/>
  <c r="P15" i="6"/>
  <c r="O24" i="6"/>
  <c r="P24" i="6"/>
  <c r="O26" i="6"/>
  <c r="P26" i="6"/>
  <c r="O11" i="6"/>
  <c r="P11" i="6"/>
  <c r="O28" i="6"/>
  <c r="P28" i="6"/>
  <c r="O20" i="6"/>
  <c r="P20" i="6"/>
  <c r="O13" i="6"/>
  <c r="P13" i="6"/>
  <c r="P18" i="6"/>
  <c r="O23" i="6"/>
  <c r="P23" i="6"/>
  <c r="O12" i="6"/>
  <c r="P12" i="6"/>
  <c r="O25" i="6"/>
  <c r="P25" i="6"/>
  <c r="O17" i="6"/>
  <c r="P17" i="6"/>
  <c r="P22" i="5"/>
  <c r="O22" i="5"/>
  <c r="O14" i="5"/>
  <c r="O26" i="5"/>
  <c r="P11" i="5"/>
  <c r="O18" i="5"/>
  <c r="O25" i="5"/>
  <c r="P21" i="5"/>
  <c r="O13" i="5"/>
  <c r="P13" i="5"/>
  <c r="O27" i="5"/>
  <c r="P27" i="5"/>
  <c r="O19" i="5"/>
  <c r="P19" i="5"/>
  <c r="O15" i="5"/>
  <c r="P10" i="5"/>
  <c r="O28" i="5"/>
  <c r="O24" i="5"/>
  <c r="O20" i="5"/>
  <c r="O12" i="5"/>
  <c r="P29" i="5" l="1"/>
  <c r="O16" i="5"/>
  <c r="O17" i="5"/>
  <c r="O23" i="5"/>
  <c r="O27" i="7"/>
  <c r="P27" i="7"/>
  <c r="O23" i="7"/>
  <c r="P23" i="7"/>
  <c r="Q54" i="7"/>
  <c r="M54" i="7"/>
  <c r="N54" i="7" s="1"/>
  <c r="O54" i="7" s="1"/>
  <c r="M50" i="7"/>
  <c r="N50" i="7" s="1"/>
  <c r="O50" i="7" s="1"/>
  <c r="Q50" i="7"/>
  <c r="O25" i="7"/>
  <c r="P25" i="7"/>
  <c r="M29" i="7"/>
  <c r="N29" i="7" s="1"/>
  <c r="Q29" i="7"/>
  <c r="Q14" i="7"/>
  <c r="M14" i="7"/>
  <c r="N14" i="7" s="1"/>
  <c r="O20" i="7"/>
  <c r="P20" i="7"/>
  <c r="Q42" i="7"/>
  <c r="M42" i="7"/>
  <c r="N42" i="7" s="1"/>
  <c r="O42" i="7" s="1"/>
  <c r="O19" i="7"/>
  <c r="P19" i="7"/>
  <c r="O21" i="7"/>
  <c r="P21" i="7"/>
  <c r="J72" i="7"/>
  <c r="J73" i="7" s="1"/>
  <c r="P16" i="7"/>
  <c r="O16" i="7"/>
  <c r="M30" i="7"/>
  <c r="N30" i="7" s="1"/>
  <c r="O30" i="7" s="1"/>
  <c r="Q30" i="7"/>
  <c r="P17" i="7"/>
  <c r="O17" i="7"/>
  <c r="P12" i="7"/>
  <c r="O12" i="7"/>
  <c r="O11" i="7"/>
  <c r="P11" i="7"/>
  <c r="Q22" i="7"/>
  <c r="M22" i="7"/>
  <c r="N22" i="7" s="1"/>
  <c r="P13" i="7"/>
  <c r="O13" i="7"/>
  <c r="U38" i="7"/>
  <c r="K38" i="7" s="1"/>
  <c r="O24" i="7"/>
  <c r="P24" i="7"/>
  <c r="O15" i="7"/>
  <c r="P15" i="7"/>
  <c r="P28" i="7"/>
  <c r="O28" i="7"/>
  <c r="M33" i="7"/>
  <c r="N33" i="7" s="1"/>
  <c r="O33" i="7" s="1"/>
  <c r="Q33" i="7"/>
  <c r="P26" i="7"/>
  <c r="O26" i="7"/>
  <c r="Q58" i="7"/>
  <c r="M58" i="7"/>
  <c r="N58" i="7" s="1"/>
  <c r="O58" i="7" s="1"/>
  <c r="M46" i="7"/>
  <c r="N46" i="7" s="1"/>
  <c r="O46" i="7" s="1"/>
  <c r="Q46" i="7"/>
  <c r="Q18" i="7"/>
  <c r="M18" i="7"/>
  <c r="N18" i="7" s="1"/>
  <c r="M34" i="7"/>
  <c r="N34" i="7" s="1"/>
  <c r="O34" i="7" s="1"/>
  <c r="Q34" i="7"/>
  <c r="Q38" i="7" l="1"/>
  <c r="M38" i="7"/>
  <c r="N38" i="7" s="1"/>
  <c r="O38" i="7" s="1"/>
  <c r="O18" i="7"/>
  <c r="P18" i="7"/>
  <c r="O22" i="7"/>
  <c r="P22" i="7"/>
  <c r="O29" i="7"/>
  <c r="P29" i="7"/>
  <c r="O14" i="7"/>
  <c r="P14" i="7"/>
  <c r="P10" i="13"/>
  <c r="L10" i="13"/>
  <c r="M10" i="13" s="1"/>
  <c r="N10" i="13" l="1"/>
  <c r="O10" i="13"/>
</calcChain>
</file>

<file path=xl/sharedStrings.xml><?xml version="1.0" encoding="utf-8"?>
<sst xmlns="http://schemas.openxmlformats.org/spreadsheetml/2006/main" count="135" uniqueCount="25">
  <si>
    <t>Mánaðarløn</t>
  </si>
  <si>
    <t>Lønarflokkur</t>
  </si>
  <si>
    <t>Stig</t>
  </si>
  <si>
    <t>Starvsmannafelagið - S.E.V</t>
  </si>
  <si>
    <t>Ársløn</t>
  </si>
  <si>
    <t>Timaløn</t>
  </si>
  <si>
    <t>Úrtíð 1</t>
  </si>
  <si>
    <t>Úrtíð 2</t>
  </si>
  <si>
    <t>Eftirlønar-</t>
  </si>
  <si>
    <t>trygging</t>
  </si>
  <si>
    <t>arbeiðsg.</t>
  </si>
  <si>
    <t>Eftirløn</t>
  </si>
  <si>
    <t>1. ár 40%</t>
  </si>
  <si>
    <t>2. ár 50%</t>
  </si>
  <si>
    <t>3. ár 60%</t>
  </si>
  <si>
    <t>4. ár 70%</t>
  </si>
  <si>
    <t>Vaktargjald</t>
  </si>
  <si>
    <t>Vaktargjald I</t>
  </si>
  <si>
    <t>Vaktargjald II</t>
  </si>
  <si>
    <t>1. november 2013</t>
  </si>
  <si>
    <t>1. oktober 2013</t>
  </si>
  <si>
    <t>1. oktober 2014</t>
  </si>
  <si>
    <t>1. oktober 2015</t>
  </si>
  <si>
    <t>1. oktober 2016</t>
  </si>
  <si>
    <t>1.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</si>
</sst>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(&quot;kr&quot;\ * #,##0.00_);_(&quot;kr&quot;\ * \(#,##0.00\);_(&quot;kr&quot;\ * &quot;-&quot;??_);_(@_)"/>
    <numFmt numFmtId="165" formatCode="_(* #,##0.00_);_(* \(#,##0.00\);_(* &quot;-&quot;??_);_(@_)"/>
    <numFmt numFmtId="166" formatCode="0.0%"/>
    <numFmt numFmtId="167" formatCode="0.0000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43" fontId="0" fillId="0" borderId="0" xfId="0" applyNumberFormat="1"/>
    <xf numFmtId="0" fontId="0" fillId="0" borderId="0" xfId="0"/>
    <xf numFmtId="165" fontId="3" fillId="0" borderId="0" xfId="2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9" fontId="6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2" fillId="0" borderId="0" xfId="1" applyFont="1"/>
    <xf numFmtId="0" fontId="2" fillId="0" borderId="0" xfId="1" applyFont="1" applyBorder="1"/>
    <xf numFmtId="0" fontId="6" fillId="0" borderId="0" xfId="1" applyFont="1" applyBorder="1" applyAlignment="1">
      <alignment horizontal="center"/>
    </xf>
    <xf numFmtId="9" fontId="6" fillId="0" borderId="0" xfId="1" applyNumberFormat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0" fillId="0" borderId="2" xfId="0" applyBorder="1"/>
    <xf numFmtId="0" fontId="6" fillId="0" borderId="2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10" fontId="6" fillId="0" borderId="1" xfId="1" applyNumberFormat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center"/>
    </xf>
    <xf numFmtId="9" fontId="3" fillId="0" borderId="2" xfId="1" applyNumberFormat="1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9" fontId="3" fillId="0" borderId="0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9" fontId="3" fillId="0" borderId="1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2" fontId="3" fillId="0" borderId="2" xfId="1" applyNumberFormat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0" fontId="6" fillId="0" borderId="2" xfId="1" applyFont="1" applyBorder="1" applyAlignment="1">
      <alignment horizontal="left"/>
    </xf>
    <xf numFmtId="9" fontId="6" fillId="0" borderId="1" xfId="1" applyNumberFormat="1" applyFont="1" applyBorder="1" applyAlignment="1">
      <alignment horizontal="center"/>
    </xf>
    <xf numFmtId="43" fontId="0" fillId="0" borderId="0" xfId="0" applyNumberFormat="1" applyBorder="1"/>
    <xf numFmtId="43" fontId="3" fillId="0" borderId="0" xfId="1" applyNumberFormat="1" applyFont="1" applyAlignment="1">
      <alignment horizontal="center"/>
    </xf>
    <xf numFmtId="165" fontId="3" fillId="0" borderId="0" xfId="1" applyNumberFormat="1" applyFont="1" applyFill="1" applyAlignment="1">
      <alignment horizontal="center"/>
    </xf>
    <xf numFmtId="2" fontId="3" fillId="0" borderId="0" xfId="1" applyNumberFormat="1" applyFont="1" applyBorder="1" applyAlignment="1">
      <alignment horizontal="center"/>
    </xf>
    <xf numFmtId="166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3" fontId="10" fillId="0" borderId="0" xfId="7" applyFont="1"/>
    <xf numFmtId="49" fontId="5" fillId="0" borderId="0" xfId="1" applyNumberFormat="1" applyFont="1" applyAlignment="1">
      <alignment horizontal="left"/>
    </xf>
    <xf numFmtId="167" fontId="0" fillId="0" borderId="0" xfId="0" applyNumberFormat="1"/>
  </cellXfs>
  <cellStyles count="8">
    <cellStyle name="1000-sep (2 dec) 2" xfId="2" xr:uid="{00000000-0005-0000-0000-000000000000}"/>
    <cellStyle name="1000-sep (2 dec) 3" xfId="5" xr:uid="{00000000-0005-0000-0000-000001000000}"/>
    <cellStyle name="1000-sep (2 dec) 5" xfId="3" xr:uid="{00000000-0005-0000-0000-000002000000}"/>
    <cellStyle name="Komma" xfId="7" builtinId="3"/>
    <cellStyle name="Normal" xfId="0" builtinId="0"/>
    <cellStyle name="Normal 2" xfId="1" xr:uid="{00000000-0005-0000-0000-000005000000}"/>
    <cellStyle name="Normal 3" xfId="4" xr:uid="{00000000-0005-0000-0000-000006000000}"/>
    <cellStyle name="Valuta 2" xfId="6" xr:uid="{00000000-0005-0000-0000-000007000000}"/>
  </cellStyles>
  <dxfs count="0"/>
  <tableStyles count="0" defaultTableStyle="TableStyleMedium9" defaultPivotStyle="PivotStyleLight16"/>
  <colors>
    <mruColors>
      <color rgb="FFD8D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3"/>
  <sheetViews>
    <sheetView workbookViewId="0">
      <selection activeCell="K10" sqref="K10"/>
    </sheetView>
  </sheetViews>
  <sheetFormatPr defaultRowHeight="15" x14ac:dyDescent="0.25"/>
  <cols>
    <col min="1" max="1" width="10" customWidth="1"/>
    <col min="2" max="2" width="7.5703125" customWidth="1"/>
    <col min="3" max="9" width="4.42578125" customWidth="1"/>
    <col min="10" max="10" width="8.140625" customWidth="1"/>
    <col min="11" max="11" width="9.42578125" style="3" customWidth="1"/>
    <col min="12" max="12" width="10" customWidth="1"/>
    <col min="13" max="13" width="10.28515625" customWidth="1"/>
    <col min="14" max="14" width="11.28515625" bestFit="1" customWidth="1"/>
    <col min="16" max="18" width="11" bestFit="1" customWidth="1"/>
    <col min="19" max="19" width="15" customWidth="1"/>
  </cols>
  <sheetData>
    <row r="1" spans="1:21" ht="15.75" x14ac:dyDescent="0.25">
      <c r="A1" s="7" t="s">
        <v>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3"/>
    </row>
    <row r="2" spans="1:21" x14ac:dyDescent="0.25">
      <c r="A2" s="9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>
        <v>190</v>
      </c>
      <c r="M2" s="8"/>
      <c r="N2" s="8"/>
      <c r="O2" s="8"/>
      <c r="P2" s="8"/>
      <c r="Q2" s="8"/>
      <c r="R2" s="3"/>
    </row>
    <row r="3" spans="1:2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3"/>
    </row>
    <row r="4" spans="1:21" x14ac:dyDescent="0.25">
      <c r="A4" s="38" t="s">
        <v>1</v>
      </c>
      <c r="B4" s="26"/>
      <c r="C4" s="26"/>
      <c r="D4" s="26"/>
      <c r="E4" s="26"/>
      <c r="F4" s="26"/>
      <c r="G4" s="26"/>
      <c r="H4" s="26"/>
      <c r="I4" s="26"/>
      <c r="J4" s="21" t="s">
        <v>2</v>
      </c>
      <c r="K4" s="21" t="s">
        <v>0</v>
      </c>
      <c r="L4" s="21" t="s">
        <v>0</v>
      </c>
      <c r="M4" s="21" t="s">
        <v>4</v>
      </c>
      <c r="N4" s="21" t="s">
        <v>5</v>
      </c>
      <c r="O4" s="21" t="s">
        <v>6</v>
      </c>
      <c r="P4" s="21" t="s">
        <v>7</v>
      </c>
      <c r="Q4" s="21" t="s">
        <v>8</v>
      </c>
      <c r="R4" s="3"/>
    </row>
    <row r="5" spans="1:2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7">
        <v>1.5</v>
      </c>
      <c r="P5" s="17">
        <v>2</v>
      </c>
      <c r="Q5" s="16" t="s">
        <v>9</v>
      </c>
      <c r="R5" s="3"/>
    </row>
    <row r="6" spans="1:2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7"/>
      <c r="P6" s="17"/>
      <c r="Q6" s="16" t="s">
        <v>10</v>
      </c>
      <c r="R6" s="3"/>
    </row>
    <row r="7" spans="1:2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39"/>
      <c r="P7" s="22"/>
      <c r="Q7" s="24">
        <v>0.155</v>
      </c>
      <c r="R7" s="3"/>
    </row>
    <row r="8" spans="1:2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1"/>
      <c r="P8" s="8"/>
      <c r="Q8" s="10"/>
      <c r="R8" s="3"/>
    </row>
    <row r="9" spans="1:21" x14ac:dyDescent="0.25">
      <c r="A9" s="12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41"/>
      <c r="N9" s="8"/>
      <c r="O9" s="8"/>
      <c r="P9" s="8"/>
      <c r="Q9" s="8"/>
      <c r="R9" s="3"/>
    </row>
    <row r="10" spans="1:21" x14ac:dyDescent="0.25">
      <c r="A10" s="8">
        <v>1</v>
      </c>
      <c r="B10" s="8"/>
      <c r="C10" s="8"/>
      <c r="D10" s="8"/>
      <c r="E10" s="8"/>
      <c r="F10" s="8"/>
      <c r="G10" s="8"/>
      <c r="H10" s="8"/>
      <c r="I10" s="8"/>
      <c r="J10" s="8">
        <v>1</v>
      </c>
      <c r="K10" s="5">
        <f t="shared" ref="K10:K41" si="0">L10+$L$2</f>
        <v>18827.849999999999</v>
      </c>
      <c r="L10" s="4">
        <v>18637.849999999999</v>
      </c>
      <c r="M10" s="5">
        <f t="shared" ref="M10:M41" si="1">K10*12</f>
        <v>225934.19999999998</v>
      </c>
      <c r="N10" s="5">
        <f>M10/1898</f>
        <v>119.03804004214962</v>
      </c>
      <c r="O10" s="5">
        <f>N10*1.5</f>
        <v>178.55706006322441</v>
      </c>
      <c r="P10" s="5">
        <f>N10*2</f>
        <v>238.07608008429924</v>
      </c>
      <c r="Q10" s="5">
        <f t="shared" ref="Q10:Q41" si="2">K10*$Q$7</f>
        <v>2918.31675</v>
      </c>
      <c r="R10" s="2"/>
      <c r="T10" s="2"/>
      <c r="U10" s="2"/>
    </row>
    <row r="11" spans="1:21" x14ac:dyDescent="0.25">
      <c r="A11" s="8">
        <v>2</v>
      </c>
      <c r="B11" s="8"/>
      <c r="C11" s="8"/>
      <c r="D11" s="8"/>
      <c r="E11" s="8"/>
      <c r="F11" s="8"/>
      <c r="G11" s="8"/>
      <c r="H11" s="8"/>
      <c r="I11" s="8"/>
      <c r="J11" s="8">
        <v>2</v>
      </c>
      <c r="K11" s="5">
        <f t="shared" si="0"/>
        <v>19297.48</v>
      </c>
      <c r="L11" s="5">
        <v>19107.48</v>
      </c>
      <c r="M11" s="5">
        <f t="shared" si="1"/>
        <v>231569.76</v>
      </c>
      <c r="N11" s="5">
        <f t="shared" ref="N11:N59" si="3">M11/1898</f>
        <v>122.00724973656482</v>
      </c>
      <c r="O11" s="5">
        <f t="shared" ref="O11:O59" si="4">N11*1.5</f>
        <v>183.01087460484723</v>
      </c>
      <c r="P11" s="5">
        <f t="shared" ref="P11:P28" si="5">N11*2</f>
        <v>244.01449947312963</v>
      </c>
      <c r="Q11" s="5">
        <f t="shared" si="2"/>
        <v>2991.1093999999998</v>
      </c>
      <c r="R11" s="2"/>
      <c r="T11" s="2"/>
      <c r="U11" s="2"/>
    </row>
    <row r="12" spans="1:21" x14ac:dyDescent="0.25">
      <c r="A12" s="8">
        <v>3</v>
      </c>
      <c r="B12" s="8"/>
      <c r="C12" s="8"/>
      <c r="D12" s="8"/>
      <c r="E12" s="8"/>
      <c r="F12" s="8"/>
      <c r="G12" s="8"/>
      <c r="H12" s="8"/>
      <c r="I12" s="8"/>
      <c r="J12" s="8">
        <v>3</v>
      </c>
      <c r="K12" s="5">
        <f t="shared" si="0"/>
        <v>19767.099999999999</v>
      </c>
      <c r="L12" s="5">
        <v>19577.099999999999</v>
      </c>
      <c r="M12" s="5">
        <f t="shared" si="1"/>
        <v>237205.19999999998</v>
      </c>
      <c r="N12" s="5">
        <f t="shared" si="3"/>
        <v>124.97639620653318</v>
      </c>
      <c r="O12" s="5">
        <f t="shared" si="4"/>
        <v>187.46459430979976</v>
      </c>
      <c r="P12" s="5">
        <f t="shared" si="5"/>
        <v>249.95279241306636</v>
      </c>
      <c r="Q12" s="5">
        <f t="shared" si="2"/>
        <v>3063.9004999999997</v>
      </c>
      <c r="R12" s="2"/>
      <c r="T12" s="2"/>
      <c r="U12" s="2"/>
    </row>
    <row r="13" spans="1:21" x14ac:dyDescent="0.25">
      <c r="A13" s="8">
        <v>4</v>
      </c>
      <c r="B13" s="12">
        <v>2</v>
      </c>
      <c r="C13" s="8"/>
      <c r="D13" s="8"/>
      <c r="E13" s="8"/>
      <c r="F13" s="8"/>
      <c r="G13" s="8"/>
      <c r="H13" s="8"/>
      <c r="I13" s="8"/>
      <c r="J13" s="8">
        <v>4</v>
      </c>
      <c r="K13" s="5">
        <f t="shared" si="0"/>
        <v>20236.73</v>
      </c>
      <c r="L13" s="5">
        <v>20046.73</v>
      </c>
      <c r="M13" s="5">
        <f t="shared" si="1"/>
        <v>242840.76</v>
      </c>
      <c r="N13" s="5">
        <f t="shared" si="3"/>
        <v>127.94560590094837</v>
      </c>
      <c r="O13" s="5">
        <f t="shared" si="4"/>
        <v>191.91840885142256</v>
      </c>
      <c r="P13" s="5">
        <f t="shared" si="5"/>
        <v>255.89121180189673</v>
      </c>
      <c r="Q13" s="5">
        <f t="shared" si="2"/>
        <v>3136.6931500000001</v>
      </c>
      <c r="R13" s="2"/>
      <c r="T13" s="2"/>
      <c r="U13" s="2"/>
    </row>
    <row r="14" spans="1:21" x14ac:dyDescent="0.25">
      <c r="A14" s="8">
        <v>5</v>
      </c>
      <c r="B14" s="8">
        <v>1</v>
      </c>
      <c r="C14" s="8"/>
      <c r="D14" s="8"/>
      <c r="E14" s="8"/>
      <c r="F14" s="8"/>
      <c r="G14" s="8"/>
      <c r="H14" s="8"/>
      <c r="I14" s="8"/>
      <c r="J14" s="8">
        <v>5</v>
      </c>
      <c r="K14" s="5">
        <f t="shared" si="0"/>
        <v>20706.349999999999</v>
      </c>
      <c r="L14" s="5">
        <v>20516.349999999999</v>
      </c>
      <c r="M14" s="5">
        <f t="shared" si="1"/>
        <v>248476.19999999998</v>
      </c>
      <c r="N14" s="5">
        <f t="shared" si="3"/>
        <v>130.91475237091674</v>
      </c>
      <c r="O14" s="5">
        <f t="shared" si="4"/>
        <v>196.37212855637512</v>
      </c>
      <c r="P14" s="5">
        <f t="shared" si="5"/>
        <v>261.82950474183349</v>
      </c>
      <c r="Q14" s="5">
        <f t="shared" si="2"/>
        <v>3209.48425</v>
      </c>
      <c r="R14" s="2"/>
      <c r="T14" s="2"/>
      <c r="U14" s="2"/>
    </row>
    <row r="15" spans="1:21" x14ac:dyDescent="0.25">
      <c r="A15" s="8">
        <v>6</v>
      </c>
      <c r="B15" s="8">
        <v>2</v>
      </c>
      <c r="C15" s="12">
        <v>3</v>
      </c>
      <c r="D15" s="8"/>
      <c r="E15" s="8"/>
      <c r="F15" s="8"/>
      <c r="G15" s="8"/>
      <c r="H15" s="8"/>
      <c r="I15" s="8"/>
      <c r="J15" s="8">
        <v>6</v>
      </c>
      <c r="K15" s="5">
        <f t="shared" si="0"/>
        <v>21175.96</v>
      </c>
      <c r="L15" s="5">
        <v>20985.96</v>
      </c>
      <c r="M15" s="5">
        <f t="shared" si="1"/>
        <v>254111.52</v>
      </c>
      <c r="N15" s="5">
        <f t="shared" si="3"/>
        <v>133.88383561643835</v>
      </c>
      <c r="O15" s="5">
        <f t="shared" si="4"/>
        <v>200.82575342465753</v>
      </c>
      <c r="P15" s="5">
        <f t="shared" si="5"/>
        <v>267.76767123287669</v>
      </c>
      <c r="Q15" s="5">
        <f t="shared" si="2"/>
        <v>3282.2737999999999</v>
      </c>
      <c r="R15" s="2"/>
      <c r="T15" s="2"/>
      <c r="U15" s="2"/>
    </row>
    <row r="16" spans="1:21" x14ac:dyDescent="0.25">
      <c r="A16" s="8">
        <v>7</v>
      </c>
      <c r="B16" s="8">
        <v>3</v>
      </c>
      <c r="C16" s="8">
        <v>1</v>
      </c>
      <c r="D16" s="8"/>
      <c r="E16" s="8"/>
      <c r="F16" s="8"/>
      <c r="G16" s="8"/>
      <c r="H16" s="8"/>
      <c r="I16" s="8"/>
      <c r="J16" s="8">
        <v>7</v>
      </c>
      <c r="K16" s="5">
        <f t="shared" si="0"/>
        <v>21645.58</v>
      </c>
      <c r="L16" s="5">
        <v>21455.58</v>
      </c>
      <c r="M16" s="5">
        <f t="shared" si="1"/>
        <v>259746.96000000002</v>
      </c>
      <c r="N16" s="5">
        <f t="shared" si="3"/>
        <v>136.85298208640677</v>
      </c>
      <c r="O16" s="5">
        <f t="shared" si="4"/>
        <v>205.27947312961015</v>
      </c>
      <c r="P16" s="5">
        <f t="shared" si="5"/>
        <v>273.70596417281354</v>
      </c>
      <c r="Q16" s="5">
        <f t="shared" si="2"/>
        <v>3355.0649000000003</v>
      </c>
      <c r="R16" s="2"/>
      <c r="T16" s="2"/>
      <c r="U16" s="2"/>
    </row>
    <row r="17" spans="1:21" x14ac:dyDescent="0.25">
      <c r="A17" s="8">
        <v>8</v>
      </c>
      <c r="B17" s="8">
        <v>4</v>
      </c>
      <c r="C17" s="8">
        <v>2</v>
      </c>
      <c r="D17" s="8"/>
      <c r="E17" s="8"/>
      <c r="F17" s="8"/>
      <c r="G17" s="8"/>
      <c r="H17" s="8"/>
      <c r="I17" s="8"/>
      <c r="J17" s="8">
        <v>8</v>
      </c>
      <c r="K17" s="5">
        <f t="shared" si="0"/>
        <v>22115.21</v>
      </c>
      <c r="L17" s="5">
        <v>21925.21</v>
      </c>
      <c r="M17" s="5">
        <f t="shared" si="1"/>
        <v>265382.52</v>
      </c>
      <c r="N17" s="5">
        <f t="shared" si="3"/>
        <v>139.82219178082192</v>
      </c>
      <c r="O17" s="5">
        <f t="shared" si="4"/>
        <v>209.73328767123289</v>
      </c>
      <c r="P17" s="5">
        <f t="shared" si="5"/>
        <v>279.64438356164385</v>
      </c>
      <c r="Q17" s="5">
        <f t="shared" si="2"/>
        <v>3427.8575499999997</v>
      </c>
      <c r="R17" s="2"/>
      <c r="T17" s="2"/>
      <c r="U17" s="2"/>
    </row>
    <row r="18" spans="1:21" x14ac:dyDescent="0.25">
      <c r="A18" s="8"/>
      <c r="B18" s="8">
        <v>5</v>
      </c>
      <c r="C18" s="8">
        <v>3</v>
      </c>
      <c r="D18" s="12">
        <v>4</v>
      </c>
      <c r="E18" s="8"/>
      <c r="F18" s="8"/>
      <c r="G18" s="8"/>
      <c r="H18" s="8"/>
      <c r="I18" s="8"/>
      <c r="J18" s="8">
        <v>9</v>
      </c>
      <c r="K18" s="5">
        <f t="shared" si="0"/>
        <v>22584.83</v>
      </c>
      <c r="L18" s="5">
        <v>22394.83</v>
      </c>
      <c r="M18" s="5">
        <f t="shared" si="1"/>
        <v>271017.96000000002</v>
      </c>
      <c r="N18" s="5">
        <f t="shared" si="3"/>
        <v>142.79133825079032</v>
      </c>
      <c r="O18" s="5">
        <f t="shared" si="4"/>
        <v>214.18700737618548</v>
      </c>
      <c r="P18" s="5">
        <f t="shared" si="5"/>
        <v>285.58267650158064</v>
      </c>
      <c r="Q18" s="5">
        <f t="shared" si="2"/>
        <v>3500.6486500000001</v>
      </c>
      <c r="R18" s="2"/>
      <c r="T18" s="2"/>
      <c r="U18" s="2"/>
    </row>
    <row r="19" spans="1:21" x14ac:dyDescent="0.25">
      <c r="A19" s="8"/>
      <c r="B19" s="8">
        <v>6</v>
      </c>
      <c r="C19" s="8">
        <v>4</v>
      </c>
      <c r="D19" s="8">
        <v>1</v>
      </c>
      <c r="E19" s="8"/>
      <c r="F19" s="8"/>
      <c r="G19" s="8"/>
      <c r="H19" s="8"/>
      <c r="I19" s="8"/>
      <c r="J19" s="8">
        <v>10</v>
      </c>
      <c r="K19" s="5">
        <f t="shared" si="0"/>
        <v>23054.44</v>
      </c>
      <c r="L19" s="5">
        <v>22864.44</v>
      </c>
      <c r="M19" s="5">
        <f t="shared" si="1"/>
        <v>276653.27999999997</v>
      </c>
      <c r="N19" s="5">
        <f t="shared" si="3"/>
        <v>145.76042149631189</v>
      </c>
      <c r="O19" s="5">
        <f t="shared" si="4"/>
        <v>218.64063224446784</v>
      </c>
      <c r="P19" s="5">
        <f t="shared" si="5"/>
        <v>291.52084299262378</v>
      </c>
      <c r="Q19" s="5">
        <f t="shared" si="2"/>
        <v>3573.4381999999996</v>
      </c>
      <c r="R19" s="2"/>
      <c r="T19" s="2"/>
      <c r="U19" s="2"/>
    </row>
    <row r="20" spans="1:21" x14ac:dyDescent="0.25">
      <c r="A20" s="8"/>
      <c r="B20" s="8">
        <v>7</v>
      </c>
      <c r="C20" s="8">
        <v>5</v>
      </c>
      <c r="D20" s="8">
        <v>2</v>
      </c>
      <c r="E20" s="12">
        <v>5</v>
      </c>
      <c r="F20" s="8"/>
      <c r="G20" s="8"/>
      <c r="H20" s="8"/>
      <c r="I20" s="8"/>
      <c r="J20" s="8">
        <v>11</v>
      </c>
      <c r="K20" s="5">
        <f t="shared" si="0"/>
        <v>23524.07</v>
      </c>
      <c r="L20" s="5">
        <v>23334.07</v>
      </c>
      <c r="M20" s="5">
        <f t="shared" si="1"/>
        <v>282288.83999999997</v>
      </c>
      <c r="N20" s="5">
        <f t="shared" si="3"/>
        <v>148.72963119072708</v>
      </c>
      <c r="O20" s="5">
        <f t="shared" si="4"/>
        <v>223.0944467860906</v>
      </c>
      <c r="P20" s="5">
        <f t="shared" si="5"/>
        <v>297.45926238145415</v>
      </c>
      <c r="Q20" s="5">
        <f t="shared" si="2"/>
        <v>3646.2308499999999</v>
      </c>
      <c r="R20" s="2"/>
      <c r="T20" s="2"/>
      <c r="U20" s="2"/>
    </row>
    <row r="21" spans="1:21" x14ac:dyDescent="0.25">
      <c r="A21" s="8"/>
      <c r="B21" s="8"/>
      <c r="C21" s="8">
        <v>6</v>
      </c>
      <c r="D21" s="8">
        <v>3</v>
      </c>
      <c r="E21" s="8">
        <v>1</v>
      </c>
      <c r="F21" s="8"/>
      <c r="G21" s="8"/>
      <c r="H21" s="8"/>
      <c r="I21" s="8"/>
      <c r="J21" s="8">
        <v>12</v>
      </c>
      <c r="K21" s="5">
        <f t="shared" si="0"/>
        <v>23993.68</v>
      </c>
      <c r="L21" s="5">
        <v>23803.68</v>
      </c>
      <c r="M21" s="5">
        <f t="shared" si="1"/>
        <v>287924.16000000003</v>
      </c>
      <c r="N21" s="5">
        <f t="shared" si="3"/>
        <v>151.69871443624871</v>
      </c>
      <c r="O21" s="5">
        <f t="shared" si="4"/>
        <v>227.54807165437308</v>
      </c>
      <c r="P21" s="5">
        <f t="shared" si="5"/>
        <v>303.39742887249741</v>
      </c>
      <c r="Q21" s="5">
        <f t="shared" si="2"/>
        <v>3719.0203999999999</v>
      </c>
      <c r="R21" s="2"/>
      <c r="T21" s="2"/>
      <c r="U21" s="2"/>
    </row>
    <row r="22" spans="1:21" x14ac:dyDescent="0.25">
      <c r="A22" s="8"/>
      <c r="B22" s="8"/>
      <c r="C22" s="8">
        <v>7</v>
      </c>
      <c r="D22" s="8">
        <v>4</v>
      </c>
      <c r="E22" s="8">
        <v>2</v>
      </c>
      <c r="F22" s="12">
        <v>6</v>
      </c>
      <c r="G22" s="8"/>
      <c r="H22" s="8"/>
      <c r="I22" s="8"/>
      <c r="J22" s="8">
        <v>13</v>
      </c>
      <c r="K22" s="5">
        <f t="shared" si="0"/>
        <v>24463.3</v>
      </c>
      <c r="L22" s="5">
        <v>24273.3</v>
      </c>
      <c r="M22" s="5">
        <f t="shared" si="1"/>
        <v>293559.59999999998</v>
      </c>
      <c r="N22" s="5">
        <f t="shared" si="3"/>
        <v>154.66786090621707</v>
      </c>
      <c r="O22" s="5">
        <f t="shared" si="4"/>
        <v>232.00179135932561</v>
      </c>
      <c r="P22" s="5">
        <f t="shared" si="5"/>
        <v>309.33572181243414</v>
      </c>
      <c r="Q22" s="5">
        <f t="shared" si="2"/>
        <v>3791.8114999999998</v>
      </c>
      <c r="R22" s="2"/>
      <c r="T22" s="2"/>
      <c r="U22" s="2"/>
    </row>
    <row r="23" spans="1:21" x14ac:dyDescent="0.25">
      <c r="A23" s="8"/>
      <c r="B23" s="8"/>
      <c r="C23" s="8"/>
      <c r="D23" s="8">
        <v>5</v>
      </c>
      <c r="E23" s="8">
        <v>3</v>
      </c>
      <c r="F23" s="8">
        <v>1</v>
      </c>
      <c r="G23" s="8"/>
      <c r="H23" s="8"/>
      <c r="I23" s="8"/>
      <c r="J23" s="8">
        <v>14</v>
      </c>
      <c r="K23" s="5">
        <f t="shared" si="0"/>
        <v>24932.93</v>
      </c>
      <c r="L23" s="5">
        <v>24742.93</v>
      </c>
      <c r="M23" s="5">
        <f t="shared" si="1"/>
        <v>299195.16000000003</v>
      </c>
      <c r="N23" s="5">
        <f t="shared" si="3"/>
        <v>157.63707060063226</v>
      </c>
      <c r="O23" s="5">
        <f t="shared" si="4"/>
        <v>236.4556059009484</v>
      </c>
      <c r="P23" s="5">
        <f t="shared" si="5"/>
        <v>315.27414120126451</v>
      </c>
      <c r="Q23" s="5">
        <f t="shared" si="2"/>
        <v>3864.6041500000001</v>
      </c>
      <c r="R23" s="2"/>
      <c r="T23" s="2"/>
      <c r="U23" s="2"/>
    </row>
    <row r="24" spans="1:21" x14ac:dyDescent="0.25">
      <c r="A24" s="8"/>
      <c r="B24" s="8"/>
      <c r="C24" s="8"/>
      <c r="D24" s="8">
        <v>6</v>
      </c>
      <c r="E24" s="8">
        <v>4</v>
      </c>
      <c r="F24" s="8">
        <v>2</v>
      </c>
      <c r="G24" s="8"/>
      <c r="H24" s="8"/>
      <c r="I24" s="8"/>
      <c r="J24" s="8">
        <v>15</v>
      </c>
      <c r="K24" s="5">
        <f t="shared" si="0"/>
        <v>25402.560000000001</v>
      </c>
      <c r="L24" s="5">
        <v>25212.560000000001</v>
      </c>
      <c r="M24" s="5">
        <f t="shared" si="1"/>
        <v>304830.72000000003</v>
      </c>
      <c r="N24" s="5">
        <f t="shared" si="3"/>
        <v>160.60628029504744</v>
      </c>
      <c r="O24" s="5">
        <f t="shared" si="4"/>
        <v>240.90942044257116</v>
      </c>
      <c r="P24" s="5">
        <f t="shared" si="5"/>
        <v>321.21256059009488</v>
      </c>
      <c r="Q24" s="5">
        <f t="shared" si="2"/>
        <v>3937.3968</v>
      </c>
      <c r="R24" s="2"/>
      <c r="T24" s="2"/>
      <c r="U24" s="2"/>
    </row>
    <row r="25" spans="1:21" x14ac:dyDescent="0.25">
      <c r="A25" s="8"/>
      <c r="B25" s="8"/>
      <c r="C25" s="8"/>
      <c r="D25" s="8">
        <v>7</v>
      </c>
      <c r="E25" s="8">
        <v>5</v>
      </c>
      <c r="F25" s="8">
        <v>3</v>
      </c>
      <c r="G25" s="12">
        <v>7</v>
      </c>
      <c r="H25" s="8"/>
      <c r="I25" s="8"/>
      <c r="J25" s="8">
        <v>16</v>
      </c>
      <c r="K25" s="5">
        <f t="shared" si="0"/>
        <v>25872.18</v>
      </c>
      <c r="L25" s="5">
        <v>25682.18</v>
      </c>
      <c r="M25" s="5">
        <f t="shared" si="1"/>
        <v>310466.16000000003</v>
      </c>
      <c r="N25" s="5">
        <f t="shared" si="3"/>
        <v>163.57542676501583</v>
      </c>
      <c r="O25" s="5">
        <f t="shared" si="4"/>
        <v>245.36314014752375</v>
      </c>
      <c r="P25" s="5">
        <f t="shared" si="5"/>
        <v>327.15085353003167</v>
      </c>
      <c r="Q25" s="5">
        <f t="shared" si="2"/>
        <v>4010.1878999999999</v>
      </c>
      <c r="R25" s="2"/>
      <c r="T25" s="2"/>
      <c r="U25" s="2"/>
    </row>
    <row r="26" spans="1:21" x14ac:dyDescent="0.25">
      <c r="A26" s="8"/>
      <c r="B26" s="8"/>
      <c r="C26" s="8"/>
      <c r="D26" s="8"/>
      <c r="E26" s="8">
        <v>6</v>
      </c>
      <c r="F26" s="8">
        <v>4</v>
      </c>
      <c r="G26" s="8">
        <v>1</v>
      </c>
      <c r="H26" s="8"/>
      <c r="I26" s="8"/>
      <c r="J26" s="8">
        <v>17</v>
      </c>
      <c r="K26" s="5">
        <f t="shared" si="0"/>
        <v>26341.8</v>
      </c>
      <c r="L26" s="5">
        <v>26151.8</v>
      </c>
      <c r="M26" s="5">
        <f t="shared" si="1"/>
        <v>316101.59999999998</v>
      </c>
      <c r="N26" s="5">
        <f t="shared" si="3"/>
        <v>166.54457323498417</v>
      </c>
      <c r="O26" s="5">
        <f t="shared" si="4"/>
        <v>249.81685985247626</v>
      </c>
      <c r="P26" s="5">
        <f t="shared" si="5"/>
        <v>333.08914646996834</v>
      </c>
      <c r="Q26" s="5">
        <f t="shared" si="2"/>
        <v>4082.9789999999998</v>
      </c>
      <c r="R26" s="2"/>
      <c r="T26" s="2"/>
      <c r="U26" s="2"/>
    </row>
    <row r="27" spans="1:21" x14ac:dyDescent="0.25">
      <c r="A27" s="8"/>
      <c r="B27" s="8"/>
      <c r="C27" s="8"/>
      <c r="D27" s="8"/>
      <c r="E27" s="8">
        <v>7</v>
      </c>
      <c r="F27" s="8">
        <v>5</v>
      </c>
      <c r="G27" s="8">
        <v>2</v>
      </c>
      <c r="H27" s="8"/>
      <c r="I27" s="8"/>
      <c r="J27" s="8">
        <v>18</v>
      </c>
      <c r="K27" s="5">
        <f t="shared" si="0"/>
        <v>26811.42</v>
      </c>
      <c r="L27" s="5">
        <v>26621.42</v>
      </c>
      <c r="M27" s="5">
        <f t="shared" si="1"/>
        <v>321737.03999999998</v>
      </c>
      <c r="N27" s="5">
        <f t="shared" si="3"/>
        <v>169.51371970495256</v>
      </c>
      <c r="O27" s="5">
        <f t="shared" si="4"/>
        <v>254.27057955742885</v>
      </c>
      <c r="P27" s="5">
        <f t="shared" si="5"/>
        <v>339.02743940990513</v>
      </c>
      <c r="Q27" s="5">
        <f t="shared" si="2"/>
        <v>4155.7700999999997</v>
      </c>
      <c r="R27" s="2"/>
      <c r="T27" s="2"/>
      <c r="U27" s="2"/>
    </row>
    <row r="28" spans="1:21" x14ac:dyDescent="0.25">
      <c r="A28" s="8"/>
      <c r="B28" s="8"/>
      <c r="C28" s="8"/>
      <c r="D28" s="8"/>
      <c r="E28" s="8"/>
      <c r="F28" s="8">
        <v>6</v>
      </c>
      <c r="G28" s="8">
        <v>3</v>
      </c>
      <c r="H28" s="8"/>
      <c r="I28" s="8"/>
      <c r="J28" s="8">
        <v>19</v>
      </c>
      <c r="K28" s="5">
        <f t="shared" si="0"/>
        <v>27281.040000000001</v>
      </c>
      <c r="L28" s="5">
        <v>27091.040000000001</v>
      </c>
      <c r="M28" s="5">
        <f t="shared" si="1"/>
        <v>327372.48</v>
      </c>
      <c r="N28" s="5">
        <f t="shared" si="3"/>
        <v>172.48286617492096</v>
      </c>
      <c r="O28" s="5">
        <f t="shared" si="4"/>
        <v>258.72429926238146</v>
      </c>
      <c r="P28" s="5">
        <f t="shared" si="5"/>
        <v>344.96573234984191</v>
      </c>
      <c r="Q28" s="5">
        <f t="shared" si="2"/>
        <v>4228.5612000000001</v>
      </c>
      <c r="R28" s="2"/>
      <c r="T28" s="2"/>
      <c r="U28" s="2"/>
    </row>
    <row r="29" spans="1:21" x14ac:dyDescent="0.25">
      <c r="A29" s="8"/>
      <c r="B29" s="8"/>
      <c r="C29" s="8"/>
      <c r="D29" s="8"/>
      <c r="E29" s="8"/>
      <c r="F29" s="8">
        <v>7</v>
      </c>
      <c r="G29" s="8">
        <v>4</v>
      </c>
      <c r="H29" s="10">
        <v>8</v>
      </c>
      <c r="I29" s="8"/>
      <c r="J29" s="8">
        <v>20</v>
      </c>
      <c r="K29" s="5">
        <f t="shared" si="0"/>
        <v>27750.66</v>
      </c>
      <c r="L29" s="5">
        <v>27560.66</v>
      </c>
      <c r="M29" s="5">
        <f t="shared" si="1"/>
        <v>333007.92</v>
      </c>
      <c r="N29" s="5">
        <f t="shared" si="3"/>
        <v>175.45201264488935</v>
      </c>
      <c r="O29" s="5">
        <f t="shared" si="4"/>
        <v>263.17801896733403</v>
      </c>
      <c r="P29" s="5">
        <f>N29*2</f>
        <v>350.9040252897787</v>
      </c>
      <c r="Q29" s="5">
        <f t="shared" si="2"/>
        <v>4301.3522999999996</v>
      </c>
      <c r="R29" s="2"/>
      <c r="T29" s="2"/>
      <c r="U29" s="2"/>
    </row>
    <row r="30" spans="1:21" x14ac:dyDescent="0.25">
      <c r="A30" s="8"/>
      <c r="B30" s="8"/>
      <c r="C30" s="8"/>
      <c r="D30" s="8"/>
      <c r="E30" s="8"/>
      <c r="F30" s="8"/>
      <c r="G30" s="8">
        <v>5</v>
      </c>
      <c r="H30" s="8">
        <v>1</v>
      </c>
      <c r="I30" s="8"/>
      <c r="J30" s="8">
        <v>21</v>
      </c>
      <c r="K30" s="5">
        <f t="shared" si="0"/>
        <v>28220.29</v>
      </c>
      <c r="L30" s="5">
        <v>28030.29</v>
      </c>
      <c r="M30" s="5">
        <f t="shared" si="1"/>
        <v>338643.48</v>
      </c>
      <c r="N30" s="5">
        <f t="shared" si="3"/>
        <v>178.42122233930453</v>
      </c>
      <c r="O30" s="5">
        <f t="shared" si="4"/>
        <v>267.63183350895679</v>
      </c>
      <c r="P30" s="5"/>
      <c r="Q30" s="5">
        <f t="shared" si="2"/>
        <v>4374.1449499999999</v>
      </c>
      <c r="R30" s="2"/>
      <c r="T30" s="2"/>
    </row>
    <row r="31" spans="1:21" x14ac:dyDescent="0.25">
      <c r="A31" s="8"/>
      <c r="B31" s="8"/>
      <c r="C31" s="8"/>
      <c r="D31" s="8"/>
      <c r="E31" s="8"/>
      <c r="F31" s="8"/>
      <c r="G31" s="8">
        <v>6</v>
      </c>
      <c r="H31" s="8">
        <v>2</v>
      </c>
      <c r="I31" s="8"/>
      <c r="J31" s="8">
        <v>22</v>
      </c>
      <c r="K31" s="5">
        <f t="shared" si="0"/>
        <v>28689.919999999998</v>
      </c>
      <c r="L31" s="5">
        <v>28499.919999999998</v>
      </c>
      <c r="M31" s="5">
        <f t="shared" si="1"/>
        <v>344279.03999999998</v>
      </c>
      <c r="N31" s="5">
        <f t="shared" si="3"/>
        <v>181.39043203371969</v>
      </c>
      <c r="O31" s="5">
        <f t="shared" si="4"/>
        <v>272.08564805057955</v>
      </c>
      <c r="P31" s="5"/>
      <c r="Q31" s="5">
        <f t="shared" si="2"/>
        <v>4446.9375999999993</v>
      </c>
      <c r="R31" s="2"/>
      <c r="T31" s="2"/>
    </row>
    <row r="32" spans="1:21" x14ac:dyDescent="0.25">
      <c r="A32" s="8"/>
      <c r="B32" s="8"/>
      <c r="C32" s="8"/>
      <c r="D32" s="8"/>
      <c r="E32" s="8"/>
      <c r="F32" s="8"/>
      <c r="G32" s="8">
        <v>7</v>
      </c>
      <c r="H32" s="8">
        <v>3</v>
      </c>
      <c r="I32" s="8"/>
      <c r="J32" s="8">
        <v>23</v>
      </c>
      <c r="K32" s="5">
        <f t="shared" si="0"/>
        <v>29159.54</v>
      </c>
      <c r="L32" s="5">
        <v>28969.54</v>
      </c>
      <c r="M32" s="5">
        <f t="shared" si="1"/>
        <v>349914.48</v>
      </c>
      <c r="N32" s="5">
        <f t="shared" si="3"/>
        <v>184.35957850368808</v>
      </c>
      <c r="O32" s="5">
        <f t="shared" si="4"/>
        <v>276.53936775553211</v>
      </c>
      <c r="P32" s="5"/>
      <c r="Q32" s="5">
        <f t="shared" si="2"/>
        <v>4519.7286999999997</v>
      </c>
      <c r="R32" s="2"/>
      <c r="T32" s="2"/>
    </row>
    <row r="33" spans="1:20" x14ac:dyDescent="0.25">
      <c r="A33" s="8"/>
      <c r="B33" s="8"/>
      <c r="C33" s="8"/>
      <c r="D33" s="8"/>
      <c r="E33" s="8"/>
      <c r="F33" s="8"/>
      <c r="G33" s="8"/>
      <c r="H33" s="8">
        <v>4</v>
      </c>
      <c r="I33" s="8"/>
      <c r="J33" s="8">
        <v>24</v>
      </c>
      <c r="K33" s="5">
        <f t="shared" si="0"/>
        <v>29628.720000000001</v>
      </c>
      <c r="L33" s="5">
        <v>29438.720000000001</v>
      </c>
      <c r="M33" s="5">
        <f t="shared" si="1"/>
        <v>355544.64</v>
      </c>
      <c r="N33" s="5">
        <f t="shared" si="3"/>
        <v>187.32594309799791</v>
      </c>
      <c r="O33" s="5">
        <f t="shared" si="4"/>
        <v>280.98891464699688</v>
      </c>
      <c r="P33" s="5"/>
      <c r="Q33" s="5">
        <f t="shared" si="2"/>
        <v>4592.4516000000003</v>
      </c>
      <c r="R33" s="2"/>
      <c r="T33" s="2"/>
    </row>
    <row r="34" spans="1:20" x14ac:dyDescent="0.25">
      <c r="A34" s="8"/>
      <c r="B34" s="8"/>
      <c r="C34" s="8"/>
      <c r="D34" s="8"/>
      <c r="E34" s="8"/>
      <c r="F34" s="8"/>
      <c r="G34" s="8"/>
      <c r="H34" s="8">
        <v>5</v>
      </c>
      <c r="I34" s="8"/>
      <c r="J34" s="8">
        <v>25</v>
      </c>
      <c r="K34" s="5">
        <f t="shared" si="0"/>
        <v>30098.78</v>
      </c>
      <c r="L34" s="5">
        <v>29908.78</v>
      </c>
      <c r="M34" s="5">
        <f t="shared" si="1"/>
        <v>361185.36</v>
      </c>
      <c r="N34" s="5">
        <f t="shared" si="3"/>
        <v>190.29787144362487</v>
      </c>
      <c r="O34" s="5">
        <f t="shared" si="4"/>
        <v>285.44680716543729</v>
      </c>
      <c r="P34" s="5"/>
      <c r="Q34" s="5">
        <f t="shared" si="2"/>
        <v>4665.3108999999995</v>
      </c>
      <c r="R34" s="2"/>
      <c r="T34" s="2"/>
    </row>
    <row r="35" spans="1:20" x14ac:dyDescent="0.25">
      <c r="A35" s="8"/>
      <c r="B35" s="8"/>
      <c r="C35" s="8"/>
      <c r="D35" s="8"/>
      <c r="E35" s="8"/>
      <c r="F35" s="8"/>
      <c r="G35" s="8"/>
      <c r="H35" s="8">
        <v>6</v>
      </c>
      <c r="I35" s="8"/>
      <c r="J35" s="8">
        <v>26</v>
      </c>
      <c r="K35" s="5">
        <f t="shared" si="0"/>
        <v>30568.400000000001</v>
      </c>
      <c r="L35" s="5">
        <v>30378.400000000001</v>
      </c>
      <c r="M35" s="5">
        <f t="shared" si="1"/>
        <v>366820.80000000005</v>
      </c>
      <c r="N35" s="5">
        <f t="shared" si="3"/>
        <v>193.26701791359329</v>
      </c>
      <c r="O35" s="5">
        <f t="shared" si="4"/>
        <v>289.90052687038997</v>
      </c>
      <c r="P35" s="5"/>
      <c r="Q35" s="5">
        <f t="shared" si="2"/>
        <v>4738.1019999999999</v>
      </c>
      <c r="R35" s="2"/>
      <c r="T35" s="2"/>
    </row>
    <row r="36" spans="1:20" x14ac:dyDescent="0.25">
      <c r="A36" s="8"/>
      <c r="B36" s="8"/>
      <c r="C36" s="8"/>
      <c r="D36" s="8"/>
      <c r="E36" s="8"/>
      <c r="F36" s="8"/>
      <c r="G36" s="8"/>
      <c r="H36" s="8"/>
      <c r="I36" s="8"/>
      <c r="J36" s="8">
        <v>27</v>
      </c>
      <c r="K36" s="5">
        <f t="shared" si="0"/>
        <v>31038.03</v>
      </c>
      <c r="L36" s="5">
        <v>30848.03</v>
      </c>
      <c r="M36" s="5">
        <f t="shared" si="1"/>
        <v>372456.36</v>
      </c>
      <c r="N36" s="5">
        <f t="shared" si="3"/>
        <v>196.23622760800842</v>
      </c>
      <c r="O36" s="5">
        <f t="shared" si="4"/>
        <v>294.35434141201262</v>
      </c>
      <c r="P36" s="5"/>
      <c r="Q36" s="5">
        <f t="shared" si="2"/>
        <v>4810.8946500000002</v>
      </c>
      <c r="R36" s="2"/>
      <c r="T36" s="2"/>
    </row>
    <row r="37" spans="1:20" x14ac:dyDescent="0.25">
      <c r="A37" s="8"/>
      <c r="B37" s="8"/>
      <c r="C37" s="8"/>
      <c r="D37" s="8"/>
      <c r="E37" s="8"/>
      <c r="F37" s="8"/>
      <c r="G37" s="8"/>
      <c r="H37" s="8"/>
      <c r="I37" s="8"/>
      <c r="J37" s="8">
        <v>28</v>
      </c>
      <c r="K37" s="5">
        <f t="shared" si="0"/>
        <v>31507.65</v>
      </c>
      <c r="L37" s="5">
        <v>31317.65</v>
      </c>
      <c r="M37" s="5">
        <f t="shared" si="1"/>
        <v>378091.80000000005</v>
      </c>
      <c r="N37" s="5">
        <f t="shared" si="3"/>
        <v>199.20537407797684</v>
      </c>
      <c r="O37" s="5">
        <f t="shared" si="4"/>
        <v>298.80806111696529</v>
      </c>
      <c r="P37" s="5"/>
      <c r="Q37" s="5">
        <f t="shared" si="2"/>
        <v>4883.6857500000006</v>
      </c>
      <c r="R37" s="2"/>
      <c r="T37" s="2"/>
    </row>
    <row r="38" spans="1:20" x14ac:dyDescent="0.25">
      <c r="A38" s="8"/>
      <c r="B38" s="8"/>
      <c r="C38" s="8"/>
      <c r="D38" s="8"/>
      <c r="E38" s="8"/>
      <c r="F38" s="8"/>
      <c r="G38" s="8"/>
      <c r="H38" s="8"/>
      <c r="I38" s="8"/>
      <c r="J38" s="8">
        <v>29</v>
      </c>
      <c r="K38" s="5">
        <f t="shared" si="0"/>
        <v>31977.279999999999</v>
      </c>
      <c r="L38" s="5">
        <v>31787.279999999999</v>
      </c>
      <c r="M38" s="5">
        <f t="shared" si="1"/>
        <v>383727.35999999999</v>
      </c>
      <c r="N38" s="5">
        <f t="shared" si="3"/>
        <v>202.174583772392</v>
      </c>
      <c r="O38" s="5">
        <f t="shared" si="4"/>
        <v>303.261875658588</v>
      </c>
      <c r="P38" s="5"/>
      <c r="Q38" s="5">
        <f t="shared" si="2"/>
        <v>4956.4784</v>
      </c>
      <c r="R38" s="2"/>
      <c r="T38" s="2"/>
    </row>
    <row r="39" spans="1:20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>
        <v>30</v>
      </c>
      <c r="K39" s="5">
        <f t="shared" si="0"/>
        <v>32446.9</v>
      </c>
      <c r="L39" s="6">
        <v>32256.9</v>
      </c>
      <c r="M39" s="5">
        <f t="shared" si="1"/>
        <v>389362.80000000005</v>
      </c>
      <c r="N39" s="5">
        <f t="shared" si="3"/>
        <v>205.14373024236039</v>
      </c>
      <c r="O39" s="5">
        <f t="shared" si="4"/>
        <v>307.71559536354061</v>
      </c>
      <c r="P39" s="5"/>
      <c r="Q39" s="5">
        <f t="shared" si="2"/>
        <v>5029.2695000000003</v>
      </c>
      <c r="R39" s="2"/>
      <c r="T39" s="2"/>
    </row>
    <row r="40" spans="1:20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3">
        <v>31</v>
      </c>
      <c r="K40" s="5">
        <f t="shared" si="0"/>
        <v>32909.5</v>
      </c>
      <c r="L40" s="6">
        <v>32719.5</v>
      </c>
      <c r="M40" s="5">
        <f t="shared" si="1"/>
        <v>394914</v>
      </c>
      <c r="N40" s="5">
        <f t="shared" si="3"/>
        <v>208.06849315068493</v>
      </c>
      <c r="O40" s="5">
        <f t="shared" si="4"/>
        <v>312.10273972602738</v>
      </c>
      <c r="P40" s="5"/>
      <c r="Q40" s="5">
        <f t="shared" si="2"/>
        <v>5100.9724999999999</v>
      </c>
      <c r="R40" s="2"/>
      <c r="T40" s="2"/>
    </row>
    <row r="41" spans="1:20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3">
        <v>32</v>
      </c>
      <c r="K41" s="5">
        <f t="shared" si="0"/>
        <v>33367.64</v>
      </c>
      <c r="L41" s="42">
        <v>33177.64</v>
      </c>
      <c r="M41" s="5">
        <f t="shared" si="1"/>
        <v>400411.68</v>
      </c>
      <c r="N41" s="5">
        <f t="shared" si="3"/>
        <v>210.96505795574288</v>
      </c>
      <c r="O41" s="5">
        <f t="shared" si="4"/>
        <v>316.44758693361433</v>
      </c>
      <c r="P41" s="5"/>
      <c r="Q41" s="5">
        <f t="shared" si="2"/>
        <v>5171.9841999999999</v>
      </c>
      <c r="R41" s="2"/>
      <c r="T41" s="2"/>
    </row>
    <row r="42" spans="1:20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3">
        <v>33</v>
      </c>
      <c r="K42" s="5">
        <f t="shared" ref="K42:K59" si="6">L42+$L$2</f>
        <v>33825.79</v>
      </c>
      <c r="L42" s="6">
        <v>33635.79</v>
      </c>
      <c r="M42" s="5">
        <f t="shared" ref="M42:M59" si="7">K42*12</f>
        <v>405909.48</v>
      </c>
      <c r="N42" s="5">
        <f t="shared" si="3"/>
        <v>213.86168598524762</v>
      </c>
      <c r="O42" s="5">
        <f t="shared" si="4"/>
        <v>320.79252897787143</v>
      </c>
      <c r="P42" s="5"/>
      <c r="Q42" s="5">
        <f t="shared" ref="Q42:Q59" si="8">K42*$Q$7</f>
        <v>5242.9974499999998</v>
      </c>
      <c r="R42" s="2"/>
      <c r="T42" s="2"/>
    </row>
    <row r="43" spans="1:20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3">
        <v>34</v>
      </c>
      <c r="K43" s="5">
        <f t="shared" si="6"/>
        <v>34283.94</v>
      </c>
      <c r="L43" s="6">
        <v>34093.94</v>
      </c>
      <c r="M43" s="5">
        <f t="shared" si="7"/>
        <v>411407.28</v>
      </c>
      <c r="N43" s="5">
        <f t="shared" si="3"/>
        <v>216.75831401475239</v>
      </c>
      <c r="O43" s="5">
        <f t="shared" si="4"/>
        <v>325.13747102212858</v>
      </c>
      <c r="P43" s="5"/>
      <c r="Q43" s="5">
        <f t="shared" si="8"/>
        <v>5314.0107000000007</v>
      </c>
      <c r="R43" s="2"/>
      <c r="T43" s="2"/>
    </row>
    <row r="44" spans="1:20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3">
        <v>35</v>
      </c>
      <c r="K44" s="5">
        <f t="shared" si="6"/>
        <v>34742.080000000002</v>
      </c>
      <c r="L44" s="6">
        <v>34552.080000000002</v>
      </c>
      <c r="M44" s="5">
        <f t="shared" si="7"/>
        <v>416904.96000000002</v>
      </c>
      <c r="N44" s="5">
        <f t="shared" si="3"/>
        <v>219.65487881981034</v>
      </c>
      <c r="O44" s="5">
        <f t="shared" si="4"/>
        <v>329.48231822971547</v>
      </c>
      <c r="P44" s="5"/>
      <c r="Q44" s="5">
        <f t="shared" si="8"/>
        <v>5385.0223999999998</v>
      </c>
      <c r="R44" s="2"/>
      <c r="T44" s="2"/>
    </row>
    <row r="45" spans="1:20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3">
        <v>36</v>
      </c>
      <c r="K45" s="5">
        <f t="shared" si="6"/>
        <v>35200.230000000003</v>
      </c>
      <c r="L45" s="6">
        <v>35010.230000000003</v>
      </c>
      <c r="M45" s="5">
        <f t="shared" si="7"/>
        <v>422402.76</v>
      </c>
      <c r="N45" s="5">
        <f t="shared" si="3"/>
        <v>222.55150684931507</v>
      </c>
      <c r="O45" s="5">
        <f t="shared" si="4"/>
        <v>333.82726027397263</v>
      </c>
      <c r="P45" s="5"/>
      <c r="Q45" s="5">
        <f t="shared" si="8"/>
        <v>5456.0356500000007</v>
      </c>
      <c r="R45" s="2"/>
      <c r="T45" s="2"/>
    </row>
    <row r="46" spans="1:20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3">
        <v>37</v>
      </c>
      <c r="K46" s="5">
        <f t="shared" si="6"/>
        <v>35658.370000000003</v>
      </c>
      <c r="L46" s="6">
        <v>35468.370000000003</v>
      </c>
      <c r="M46" s="5">
        <f t="shared" si="7"/>
        <v>427900.44000000006</v>
      </c>
      <c r="N46" s="5">
        <f t="shared" si="3"/>
        <v>225.44807165437305</v>
      </c>
      <c r="O46" s="5">
        <f t="shared" si="4"/>
        <v>338.17210748155958</v>
      </c>
      <c r="P46" s="5"/>
      <c r="Q46" s="5">
        <f t="shared" si="8"/>
        <v>5527.0473500000007</v>
      </c>
      <c r="R46" s="2"/>
      <c r="T46" s="2"/>
    </row>
    <row r="47" spans="1:20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3">
        <v>38</v>
      </c>
      <c r="K47" s="5">
        <f t="shared" si="6"/>
        <v>36116.5</v>
      </c>
      <c r="L47" s="6">
        <v>35926.5</v>
      </c>
      <c r="M47" s="5">
        <f t="shared" si="7"/>
        <v>433398</v>
      </c>
      <c r="N47" s="5">
        <f t="shared" si="3"/>
        <v>228.34457323498418</v>
      </c>
      <c r="O47" s="5">
        <f t="shared" si="4"/>
        <v>342.51685985247627</v>
      </c>
      <c r="P47" s="5"/>
      <c r="Q47" s="5">
        <f t="shared" si="8"/>
        <v>5598.0574999999999</v>
      </c>
      <c r="R47" s="2"/>
      <c r="T47" s="2"/>
    </row>
    <row r="48" spans="1:20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3">
        <v>39</v>
      </c>
      <c r="K48" s="5">
        <f t="shared" si="6"/>
        <v>36574.65</v>
      </c>
      <c r="L48" s="6">
        <v>36384.65</v>
      </c>
      <c r="M48" s="5">
        <f t="shared" si="7"/>
        <v>438895.80000000005</v>
      </c>
      <c r="N48" s="5">
        <f t="shared" si="3"/>
        <v>231.24120126448895</v>
      </c>
      <c r="O48" s="5">
        <f t="shared" si="4"/>
        <v>346.86180189673343</v>
      </c>
      <c r="P48" s="5"/>
      <c r="Q48" s="5">
        <f t="shared" si="8"/>
        <v>5669.0707499999999</v>
      </c>
      <c r="R48" s="2"/>
      <c r="T48" s="2"/>
    </row>
    <row r="49" spans="1:20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8">
        <v>40</v>
      </c>
      <c r="K49" s="5">
        <f t="shared" si="6"/>
        <v>37032.800000000003</v>
      </c>
      <c r="L49" s="6">
        <v>36842.800000000003</v>
      </c>
      <c r="M49" s="5">
        <f t="shared" si="7"/>
        <v>444393.60000000003</v>
      </c>
      <c r="N49" s="5">
        <f t="shared" si="3"/>
        <v>234.13782929399369</v>
      </c>
      <c r="O49" s="5">
        <f t="shared" si="4"/>
        <v>351.20674394099052</v>
      </c>
      <c r="P49" s="6"/>
      <c r="Q49" s="5">
        <f t="shared" si="8"/>
        <v>5740.0840000000007</v>
      </c>
      <c r="R49" s="2"/>
      <c r="T49" s="2"/>
    </row>
    <row r="50" spans="1:20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3">
        <v>41</v>
      </c>
      <c r="K50" s="5">
        <f t="shared" si="6"/>
        <v>37490.949999999997</v>
      </c>
      <c r="L50" s="6">
        <v>37300.949999999997</v>
      </c>
      <c r="M50" s="5">
        <f t="shared" si="7"/>
        <v>449891.39999999997</v>
      </c>
      <c r="N50" s="5">
        <f t="shared" si="3"/>
        <v>237.0344573234984</v>
      </c>
      <c r="O50" s="5">
        <f t="shared" si="4"/>
        <v>355.55168598524762</v>
      </c>
      <c r="P50" s="15"/>
      <c r="Q50" s="5">
        <f t="shared" si="8"/>
        <v>5811.0972499999998</v>
      </c>
      <c r="R50" s="40"/>
      <c r="T50" s="2"/>
    </row>
    <row r="51" spans="1:20" x14ac:dyDescent="0.25">
      <c r="A51" s="8"/>
      <c r="B51" s="8"/>
      <c r="C51" s="8"/>
      <c r="D51" s="8"/>
      <c r="E51" s="8"/>
      <c r="F51" s="8"/>
      <c r="G51" s="8"/>
      <c r="H51" s="8"/>
      <c r="I51" s="8"/>
      <c r="J51" s="13">
        <v>42</v>
      </c>
      <c r="K51" s="5">
        <f t="shared" si="6"/>
        <v>37949.1</v>
      </c>
      <c r="L51" s="6">
        <v>37759.1</v>
      </c>
      <c r="M51" s="5">
        <f t="shared" si="7"/>
        <v>455389.19999999995</v>
      </c>
      <c r="N51" s="5">
        <f t="shared" si="3"/>
        <v>239.93108535300314</v>
      </c>
      <c r="O51" s="5">
        <f t="shared" si="4"/>
        <v>359.89662802950471</v>
      </c>
      <c r="P51" s="8"/>
      <c r="Q51" s="5">
        <f t="shared" si="8"/>
        <v>5882.1104999999998</v>
      </c>
      <c r="R51" s="40"/>
    </row>
    <row r="52" spans="1:20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3">
        <v>43</v>
      </c>
      <c r="K52" s="5">
        <f t="shared" si="6"/>
        <v>38407.25</v>
      </c>
      <c r="L52" s="6">
        <v>38217.25</v>
      </c>
      <c r="M52" s="5">
        <f t="shared" si="7"/>
        <v>460887</v>
      </c>
      <c r="N52" s="5">
        <f t="shared" si="3"/>
        <v>242.82771338250791</v>
      </c>
      <c r="O52" s="5">
        <f t="shared" si="4"/>
        <v>364.24157007376186</v>
      </c>
      <c r="P52" s="8"/>
      <c r="Q52" s="5">
        <f t="shared" si="8"/>
        <v>5953.1237499999997</v>
      </c>
      <c r="R52" s="40"/>
    </row>
    <row r="53" spans="1:20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3">
        <v>44</v>
      </c>
      <c r="K53" s="5">
        <f t="shared" si="6"/>
        <v>38865.4</v>
      </c>
      <c r="L53" s="6">
        <v>38675.4</v>
      </c>
      <c r="M53" s="5">
        <f t="shared" si="7"/>
        <v>466384.80000000005</v>
      </c>
      <c r="N53" s="5">
        <f t="shared" si="3"/>
        <v>245.72434141201268</v>
      </c>
      <c r="O53" s="5">
        <f t="shared" si="4"/>
        <v>368.58651211801902</v>
      </c>
      <c r="P53" s="8"/>
      <c r="Q53" s="5">
        <f t="shared" si="8"/>
        <v>6024.1370000000006</v>
      </c>
      <c r="R53" s="40"/>
    </row>
    <row r="54" spans="1:20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3">
        <v>45</v>
      </c>
      <c r="K54" s="5">
        <f t="shared" si="6"/>
        <v>39323.550000000003</v>
      </c>
      <c r="L54" s="6">
        <v>39133.550000000003</v>
      </c>
      <c r="M54" s="5">
        <f t="shared" si="7"/>
        <v>471882.60000000003</v>
      </c>
      <c r="N54" s="5">
        <f t="shared" si="3"/>
        <v>248.62096944151742</v>
      </c>
      <c r="O54" s="5">
        <f t="shared" si="4"/>
        <v>372.93145416227611</v>
      </c>
      <c r="P54" s="8"/>
      <c r="Q54" s="5">
        <f t="shared" si="8"/>
        <v>6095.1502500000006</v>
      </c>
      <c r="R54" s="40"/>
    </row>
    <row r="55" spans="1:20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3">
        <v>46</v>
      </c>
      <c r="K55" s="5">
        <f t="shared" si="6"/>
        <v>39781.699999999997</v>
      </c>
      <c r="L55" s="6">
        <v>39591.699999999997</v>
      </c>
      <c r="M55" s="5">
        <f t="shared" si="7"/>
        <v>477380.39999999997</v>
      </c>
      <c r="N55" s="5">
        <f t="shared" si="3"/>
        <v>251.5175974710221</v>
      </c>
      <c r="O55" s="5">
        <f t="shared" si="4"/>
        <v>377.27639620653315</v>
      </c>
      <c r="P55" s="8"/>
      <c r="Q55" s="5">
        <f t="shared" si="8"/>
        <v>6166.1634999999997</v>
      </c>
      <c r="R55" s="40"/>
    </row>
    <row r="56" spans="1:20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3">
        <v>47</v>
      </c>
      <c r="K56" s="5">
        <f t="shared" si="6"/>
        <v>40239.85</v>
      </c>
      <c r="L56" s="6">
        <v>40049.85</v>
      </c>
      <c r="M56" s="5">
        <f t="shared" si="7"/>
        <v>482878.19999999995</v>
      </c>
      <c r="N56" s="5">
        <f t="shared" si="3"/>
        <v>254.41422550052684</v>
      </c>
      <c r="O56" s="5">
        <f t="shared" si="4"/>
        <v>381.62133825079025</v>
      </c>
      <c r="P56" s="8"/>
      <c r="Q56" s="5">
        <f t="shared" si="8"/>
        <v>6237.1767499999996</v>
      </c>
      <c r="R56" s="40"/>
    </row>
    <row r="57" spans="1:20" ht="15.75" x14ac:dyDescent="0.25">
      <c r="A57" s="7"/>
      <c r="B57" s="8"/>
      <c r="C57" s="8"/>
      <c r="D57" s="8"/>
      <c r="E57" s="8"/>
      <c r="F57" s="8"/>
      <c r="G57" s="8"/>
      <c r="H57" s="8"/>
      <c r="I57" s="8"/>
      <c r="J57" s="13">
        <v>48</v>
      </c>
      <c r="K57" s="5">
        <f t="shared" si="6"/>
        <v>40698</v>
      </c>
      <c r="L57" s="6">
        <v>40508</v>
      </c>
      <c r="M57" s="5">
        <f t="shared" si="7"/>
        <v>488376</v>
      </c>
      <c r="N57" s="5">
        <f t="shared" si="3"/>
        <v>257.31085353003164</v>
      </c>
      <c r="O57" s="5">
        <f t="shared" si="4"/>
        <v>385.96628029504745</v>
      </c>
      <c r="P57" s="8"/>
      <c r="Q57" s="5">
        <f t="shared" si="8"/>
        <v>6308.19</v>
      </c>
      <c r="R57" s="40"/>
    </row>
    <row r="58" spans="1:20" ht="15.75" x14ac:dyDescent="0.25">
      <c r="A58" s="19"/>
      <c r="B58" s="13"/>
      <c r="C58" s="13"/>
      <c r="D58" s="13"/>
      <c r="E58" s="13"/>
      <c r="F58" s="13"/>
      <c r="G58" s="13"/>
      <c r="H58" s="13"/>
      <c r="I58" s="13"/>
      <c r="J58" s="13">
        <v>49</v>
      </c>
      <c r="K58" s="5">
        <f t="shared" si="6"/>
        <v>41156.15</v>
      </c>
      <c r="L58" s="6">
        <v>40966.15</v>
      </c>
      <c r="M58" s="5">
        <f t="shared" si="7"/>
        <v>493873.80000000005</v>
      </c>
      <c r="N58" s="5">
        <f t="shared" si="3"/>
        <v>260.2074815595364</v>
      </c>
      <c r="O58" s="5">
        <f t="shared" si="4"/>
        <v>390.31122233930461</v>
      </c>
      <c r="P58" s="8"/>
      <c r="Q58" s="5">
        <f t="shared" si="8"/>
        <v>6379.2032500000005</v>
      </c>
      <c r="R58" s="40"/>
    </row>
    <row r="59" spans="1:20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>
        <v>50</v>
      </c>
      <c r="K59" s="5">
        <f t="shared" si="6"/>
        <v>41614.300000000003</v>
      </c>
      <c r="L59" s="6">
        <v>41424.300000000003</v>
      </c>
      <c r="M59" s="5">
        <f t="shared" si="7"/>
        <v>499371.60000000003</v>
      </c>
      <c r="N59" s="5">
        <f t="shared" si="3"/>
        <v>263.10410958904112</v>
      </c>
      <c r="O59" s="5">
        <f t="shared" si="4"/>
        <v>394.65616438356165</v>
      </c>
      <c r="P59" s="14"/>
      <c r="Q59" s="5">
        <f t="shared" si="8"/>
        <v>6450.2165000000005</v>
      </c>
      <c r="R59" s="40"/>
    </row>
    <row r="60" spans="1:20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0"/>
      <c r="O60" s="10"/>
      <c r="P60" s="14"/>
      <c r="Q60" s="14"/>
      <c r="R60" s="3"/>
    </row>
    <row r="61" spans="1:20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6"/>
      <c r="O61" s="17"/>
      <c r="P61" s="14"/>
      <c r="Q61" s="14"/>
      <c r="R61" s="3"/>
    </row>
    <row r="62" spans="1:20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1" t="s">
        <v>0</v>
      </c>
      <c r="N62" s="21" t="s">
        <v>11</v>
      </c>
      <c r="O62" s="8"/>
      <c r="P62" s="14"/>
      <c r="Q62" s="14"/>
      <c r="R62" s="3"/>
    </row>
    <row r="63" spans="1:2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6"/>
      <c r="N63" s="16" t="s">
        <v>10</v>
      </c>
      <c r="O63" s="5"/>
      <c r="P63" s="14"/>
      <c r="Q63" s="14"/>
      <c r="R63" s="3"/>
    </row>
    <row r="64" spans="1:20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3"/>
      <c r="M64" s="22"/>
      <c r="N64" s="24">
        <v>0.155</v>
      </c>
      <c r="O64" s="5"/>
      <c r="P64" s="14"/>
      <c r="Q64" s="14"/>
      <c r="R64" s="3"/>
    </row>
    <row r="65" spans="1:18" x14ac:dyDescent="0.25">
      <c r="A65" s="25" t="s">
        <v>12</v>
      </c>
      <c r="B65" s="26"/>
      <c r="C65" s="26"/>
      <c r="D65" s="27"/>
      <c r="E65" s="27"/>
      <c r="F65" s="26"/>
      <c r="G65" s="26"/>
      <c r="H65" s="26"/>
      <c r="I65" s="26"/>
      <c r="J65" s="26"/>
      <c r="K65" s="26"/>
      <c r="L65" s="28"/>
      <c r="M65" s="28">
        <f>K16*40%</f>
        <v>8658.2320000000018</v>
      </c>
      <c r="N65" s="6">
        <f>M65*$N$64</f>
        <v>1342.0259600000002</v>
      </c>
      <c r="O65" s="5"/>
      <c r="P65" s="2"/>
      <c r="Q65" s="2"/>
      <c r="R65" s="2"/>
    </row>
    <row r="66" spans="1:18" x14ac:dyDescent="0.25">
      <c r="A66" s="29" t="s">
        <v>13</v>
      </c>
      <c r="B66" s="13"/>
      <c r="C66" s="13"/>
      <c r="D66" s="30"/>
      <c r="E66" s="30"/>
      <c r="F66" s="13"/>
      <c r="G66" s="13"/>
      <c r="H66" s="13"/>
      <c r="I66" s="13"/>
      <c r="J66" s="13"/>
      <c r="K66" s="13"/>
      <c r="L66" s="6"/>
      <c r="M66" s="6">
        <f>K17*50%</f>
        <v>11057.605</v>
      </c>
      <c r="N66" s="6">
        <f t="shared" ref="N66:N67" si="9">M66*$N$64</f>
        <v>1713.9287749999999</v>
      </c>
      <c r="O66" s="6"/>
      <c r="P66" s="2"/>
      <c r="Q66" s="2"/>
      <c r="R66" s="2"/>
    </row>
    <row r="67" spans="1:18" x14ac:dyDescent="0.25">
      <c r="A67" s="29" t="s">
        <v>14</v>
      </c>
      <c r="B67" s="13"/>
      <c r="C67" s="13"/>
      <c r="D67" s="30"/>
      <c r="E67" s="30"/>
      <c r="F67" s="13"/>
      <c r="G67" s="13"/>
      <c r="H67" s="13"/>
      <c r="I67" s="13"/>
      <c r="J67" s="13"/>
      <c r="K67" s="13"/>
      <c r="L67" s="6"/>
      <c r="M67" s="6">
        <f>K18*60%</f>
        <v>13550.898000000001</v>
      </c>
      <c r="N67" s="6">
        <f t="shared" si="9"/>
        <v>2100.3891900000003</v>
      </c>
      <c r="O67" s="13"/>
      <c r="P67" s="2"/>
      <c r="Q67" s="2"/>
      <c r="R67" s="2"/>
    </row>
    <row r="68" spans="1:18" x14ac:dyDescent="0.25">
      <c r="A68" s="31" t="s">
        <v>15</v>
      </c>
      <c r="B68" s="22"/>
      <c r="C68" s="22"/>
      <c r="D68" s="32"/>
      <c r="E68" s="32"/>
      <c r="F68" s="22"/>
      <c r="G68" s="22"/>
      <c r="H68" s="22"/>
      <c r="I68" s="22"/>
      <c r="J68" s="22"/>
      <c r="K68" s="22"/>
      <c r="L68" s="33"/>
      <c r="M68" s="33">
        <f>K19*70%</f>
        <v>16138.107999999998</v>
      </c>
      <c r="N68" s="33">
        <f>M68*$N$64</f>
        <v>2501.4067399999999</v>
      </c>
      <c r="O68" s="8"/>
      <c r="P68" s="2"/>
      <c r="Q68" s="2"/>
      <c r="R68" s="2"/>
    </row>
    <row r="69" spans="1:18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3"/>
      <c r="Q69" s="3"/>
      <c r="R69" s="3"/>
    </row>
    <row r="70" spans="1:18" ht="15.75" x14ac:dyDescent="0.25">
      <c r="A70" s="7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3"/>
      <c r="Q70" s="3"/>
      <c r="R70" s="3"/>
    </row>
    <row r="71" spans="1:18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8"/>
      <c r="M71" s="8"/>
      <c r="N71" s="8"/>
      <c r="O71" s="8"/>
      <c r="P71" s="3"/>
      <c r="Q71" s="3"/>
      <c r="R71" s="3"/>
    </row>
    <row r="72" spans="1:18" x14ac:dyDescent="0.25">
      <c r="A72" s="34" t="s">
        <v>17</v>
      </c>
      <c r="B72" s="26"/>
      <c r="C72" s="26"/>
      <c r="D72" s="26"/>
      <c r="E72" s="26"/>
      <c r="F72" s="35"/>
      <c r="G72" s="35"/>
      <c r="H72" s="26"/>
      <c r="I72" s="26"/>
      <c r="J72" s="35">
        <v>24.417309167544783</v>
      </c>
      <c r="K72" s="43"/>
      <c r="L72" s="41"/>
      <c r="M72" s="8"/>
      <c r="N72" s="8"/>
      <c r="O72" s="3"/>
      <c r="P72" s="3"/>
      <c r="Q72" s="3"/>
      <c r="R72" s="3"/>
    </row>
    <row r="73" spans="1:18" x14ac:dyDescent="0.25">
      <c r="A73" s="36" t="s">
        <v>18</v>
      </c>
      <c r="B73" s="22"/>
      <c r="C73" s="22"/>
      <c r="D73" s="22"/>
      <c r="E73" s="22"/>
      <c r="F73" s="37"/>
      <c r="G73" s="37"/>
      <c r="H73" s="22"/>
      <c r="I73" s="22"/>
      <c r="J73" s="37">
        <v>48.834618335089566</v>
      </c>
      <c r="K73" s="43"/>
      <c r="L73" s="41"/>
      <c r="M73" s="8"/>
      <c r="N73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3"/>
  <sheetViews>
    <sheetView workbookViewId="0">
      <selection activeCell="N16" sqref="N16"/>
    </sheetView>
  </sheetViews>
  <sheetFormatPr defaultRowHeight="15" x14ac:dyDescent="0.25"/>
  <cols>
    <col min="1" max="1" width="4.42578125" customWidth="1"/>
    <col min="2" max="3" width="3" customWidth="1"/>
    <col min="4" max="4" width="4.5703125" customWidth="1"/>
    <col min="5" max="5" width="4.28515625" customWidth="1"/>
    <col min="6" max="6" width="4.140625" customWidth="1"/>
    <col min="7" max="7" width="5.28515625" customWidth="1"/>
    <col min="8" max="8" width="4.28515625" customWidth="1"/>
    <col min="9" max="9" width="4" customWidth="1"/>
    <col min="11" max="11" width="10.5703125" bestFit="1" customWidth="1"/>
    <col min="12" max="12" width="0" hidden="1" customWidth="1"/>
    <col min="13" max="13" width="12.28515625" customWidth="1"/>
    <col min="23" max="23" width="10" bestFit="1" customWidth="1"/>
  </cols>
  <sheetData>
    <row r="1" spans="1:23" ht="15.75" x14ac:dyDescent="0.25">
      <c r="A1" s="7" t="s">
        <v>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3"/>
    </row>
    <row r="2" spans="1:23" x14ac:dyDescent="0.25">
      <c r="A2" s="9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3"/>
    </row>
    <row r="3" spans="1:23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3"/>
    </row>
    <row r="4" spans="1:23" x14ac:dyDescent="0.25">
      <c r="A4" s="38" t="s">
        <v>1</v>
      </c>
      <c r="B4" s="26"/>
      <c r="C4" s="26"/>
      <c r="D4" s="26"/>
      <c r="E4" s="26"/>
      <c r="F4" s="26"/>
      <c r="G4" s="26"/>
      <c r="H4" s="26"/>
      <c r="I4" s="26"/>
      <c r="J4" s="21" t="s">
        <v>2</v>
      </c>
      <c r="K4" s="21" t="s">
        <v>0</v>
      </c>
      <c r="L4" s="21" t="s">
        <v>0</v>
      </c>
      <c r="M4" s="21" t="s">
        <v>4</v>
      </c>
      <c r="N4" s="21" t="s">
        <v>5</v>
      </c>
      <c r="O4" s="21" t="s">
        <v>6</v>
      </c>
      <c r="P4" s="21" t="s">
        <v>7</v>
      </c>
      <c r="Q4" s="21" t="s">
        <v>8</v>
      </c>
      <c r="R4" s="3"/>
    </row>
    <row r="5" spans="1:23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7">
        <v>1.5</v>
      </c>
      <c r="P5" s="17">
        <v>2</v>
      </c>
      <c r="Q5" s="16" t="s">
        <v>9</v>
      </c>
      <c r="R5" s="3"/>
    </row>
    <row r="6" spans="1:23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7"/>
      <c r="P6" s="17"/>
      <c r="Q6" s="16" t="s">
        <v>10</v>
      </c>
      <c r="R6" s="3"/>
    </row>
    <row r="7" spans="1:23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39"/>
      <c r="P7" s="22"/>
      <c r="Q7" s="24">
        <v>0.155</v>
      </c>
      <c r="R7" s="3"/>
      <c r="U7" s="44">
        <v>4.0000000000000001E-3</v>
      </c>
    </row>
    <row r="8" spans="1:23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1"/>
      <c r="P8" s="8"/>
      <c r="Q8" s="10"/>
      <c r="R8" s="3"/>
      <c r="U8" s="3"/>
    </row>
    <row r="9" spans="1:23" x14ac:dyDescent="0.25">
      <c r="A9" s="12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41"/>
      <c r="N9" s="8"/>
      <c r="O9" s="8"/>
      <c r="P9" s="8"/>
      <c r="Q9" s="8"/>
      <c r="R9" s="3"/>
      <c r="U9" s="3"/>
    </row>
    <row r="10" spans="1:23" x14ac:dyDescent="0.25">
      <c r="A10" s="8">
        <v>1</v>
      </c>
      <c r="B10" s="8"/>
      <c r="C10" s="8"/>
      <c r="D10" s="8"/>
      <c r="E10" s="8"/>
      <c r="F10" s="8"/>
      <c r="G10" s="8"/>
      <c r="H10" s="8"/>
      <c r="I10" s="8"/>
      <c r="J10" s="8">
        <v>1</v>
      </c>
      <c r="K10" s="4">
        <f>+ROUND(S10+T10+U10,2)</f>
        <v>18903.16</v>
      </c>
      <c r="L10" s="4">
        <v>18637.849999999999</v>
      </c>
      <c r="M10" s="4">
        <f>K10*12</f>
        <v>226837.91999999998</v>
      </c>
      <c r="N10" s="4">
        <f>M10/1898</f>
        <v>119.51418335089568</v>
      </c>
      <c r="O10" s="4">
        <f>N10*1.5</f>
        <v>179.27127502634352</v>
      </c>
      <c r="P10" s="4">
        <f>N10*2</f>
        <v>239.02836670179136</v>
      </c>
      <c r="Q10" s="4">
        <f>K10*$Q$7</f>
        <v>2929.9897999999998</v>
      </c>
      <c r="R10" s="4"/>
      <c r="S10" s="4">
        <f>'SEV 1. nov. 2013'!L10</f>
        <v>18637.849999999999</v>
      </c>
      <c r="T10" s="4">
        <v>190</v>
      </c>
      <c r="U10" s="4">
        <f>+ROUND((S10+T10)*U$7,2)</f>
        <v>75.31</v>
      </c>
    </row>
    <row r="11" spans="1:23" x14ac:dyDescent="0.25">
      <c r="A11" s="8">
        <v>2</v>
      </c>
      <c r="B11" s="8"/>
      <c r="C11" s="8"/>
      <c r="D11" s="8"/>
      <c r="E11" s="8"/>
      <c r="F11" s="8"/>
      <c r="G11" s="8"/>
      <c r="H11" s="8"/>
      <c r="I11" s="8"/>
      <c r="J11" s="8">
        <v>2</v>
      </c>
      <c r="K11" s="5">
        <f t="shared" ref="K11:K59" si="0">+ROUND(S11+T11+U11,2)</f>
        <v>19374.669999999998</v>
      </c>
      <c r="L11" s="5">
        <v>19107.48</v>
      </c>
      <c r="M11" s="4">
        <f t="shared" ref="M11:M59" si="1">K11*12</f>
        <v>232496.03999999998</v>
      </c>
      <c r="N11" s="5">
        <f t="shared" ref="N11:N59" si="2">M11/1898</f>
        <v>122.49527924130663</v>
      </c>
      <c r="O11" s="5">
        <f t="shared" ref="O11:O59" si="3">N11*1.5</f>
        <v>183.74291886195994</v>
      </c>
      <c r="P11" s="5">
        <f t="shared" ref="P11:P28" si="4">N11*2</f>
        <v>244.99055848261327</v>
      </c>
      <c r="Q11" s="4">
        <f t="shared" ref="Q11:Q59" si="5">K11*$Q$7</f>
        <v>3003.0738499999998</v>
      </c>
      <c r="R11" s="5"/>
      <c r="S11" s="4">
        <f>'SEV 1. nov. 2013'!L11</f>
        <v>19107.48</v>
      </c>
      <c r="T11" s="5">
        <v>190</v>
      </c>
      <c r="U11" s="5">
        <f t="shared" ref="U11:U59" si="6">+ROUND((S11+T11)*U$7,2)</f>
        <v>77.19</v>
      </c>
    </row>
    <row r="12" spans="1:23" x14ac:dyDescent="0.25">
      <c r="A12" s="8">
        <v>3</v>
      </c>
      <c r="B12" s="8"/>
      <c r="C12" s="8"/>
      <c r="D12" s="8"/>
      <c r="E12" s="8"/>
      <c r="F12" s="8"/>
      <c r="G12" s="8"/>
      <c r="H12" s="8"/>
      <c r="I12" s="8"/>
      <c r="J12" s="8">
        <v>3</v>
      </c>
      <c r="K12" s="5">
        <f t="shared" si="0"/>
        <v>19846.169999999998</v>
      </c>
      <c r="L12" s="5">
        <v>19577.099999999999</v>
      </c>
      <c r="M12" s="4">
        <f t="shared" si="1"/>
        <v>238154.03999999998</v>
      </c>
      <c r="N12" s="5">
        <f t="shared" si="2"/>
        <v>125.4763119072708</v>
      </c>
      <c r="O12" s="5">
        <f t="shared" si="3"/>
        <v>188.21446786090621</v>
      </c>
      <c r="P12" s="5">
        <f t="shared" si="4"/>
        <v>250.9526238145416</v>
      </c>
      <c r="Q12" s="4">
        <f t="shared" si="5"/>
        <v>3076.1563499999997</v>
      </c>
      <c r="R12" s="5"/>
      <c r="S12" s="4">
        <f>'SEV 1. nov. 2013'!L12</f>
        <v>19577.099999999999</v>
      </c>
      <c r="T12" s="5">
        <v>190</v>
      </c>
      <c r="U12" s="5">
        <f t="shared" si="6"/>
        <v>79.069999999999993</v>
      </c>
    </row>
    <row r="13" spans="1:23" x14ac:dyDescent="0.25">
      <c r="A13" s="8">
        <v>4</v>
      </c>
      <c r="B13" s="12">
        <v>2</v>
      </c>
      <c r="C13" s="8"/>
      <c r="D13" s="8"/>
      <c r="E13" s="8"/>
      <c r="F13" s="8"/>
      <c r="G13" s="8"/>
      <c r="H13" s="8"/>
      <c r="I13" s="8"/>
      <c r="J13" s="8">
        <v>4</v>
      </c>
      <c r="K13" s="5">
        <f t="shared" si="0"/>
        <v>20317.68</v>
      </c>
      <c r="L13" s="5">
        <v>20046.73</v>
      </c>
      <c r="M13" s="4">
        <f t="shared" si="1"/>
        <v>243812.16</v>
      </c>
      <c r="N13" s="5">
        <f t="shared" si="2"/>
        <v>128.45740779768178</v>
      </c>
      <c r="O13" s="5">
        <f t="shared" si="3"/>
        <v>192.68611169652269</v>
      </c>
      <c r="P13" s="5">
        <f t="shared" si="4"/>
        <v>256.91481559536356</v>
      </c>
      <c r="Q13" s="4">
        <f t="shared" si="5"/>
        <v>3149.2404000000001</v>
      </c>
      <c r="R13" s="5"/>
      <c r="S13" s="4">
        <f>'SEV 1. nov. 2013'!L13</f>
        <v>20046.73</v>
      </c>
      <c r="T13" s="5">
        <v>190</v>
      </c>
      <c r="U13" s="5">
        <f t="shared" si="6"/>
        <v>80.95</v>
      </c>
      <c r="W13" s="2"/>
    </row>
    <row r="14" spans="1:23" x14ac:dyDescent="0.25">
      <c r="A14" s="8">
        <v>5</v>
      </c>
      <c r="B14" s="8">
        <v>1</v>
      </c>
      <c r="C14" s="8"/>
      <c r="D14" s="8"/>
      <c r="E14" s="8"/>
      <c r="F14" s="8"/>
      <c r="G14" s="8"/>
      <c r="H14" s="8"/>
      <c r="I14" s="8"/>
      <c r="J14" s="8">
        <v>5</v>
      </c>
      <c r="K14" s="4">
        <f t="shared" si="0"/>
        <v>20789.18</v>
      </c>
      <c r="L14" s="4">
        <v>20516.349999999999</v>
      </c>
      <c r="M14" s="4">
        <f t="shared" si="1"/>
        <v>249470.16</v>
      </c>
      <c r="N14" s="4">
        <f t="shared" si="2"/>
        <v>131.43844046364595</v>
      </c>
      <c r="O14" s="4">
        <f t="shared" si="3"/>
        <v>197.15766069546891</v>
      </c>
      <c r="P14" s="4">
        <f t="shared" si="4"/>
        <v>262.87688092729189</v>
      </c>
      <c r="Q14" s="4">
        <f t="shared" si="5"/>
        <v>3222.3229000000001</v>
      </c>
      <c r="R14" s="4"/>
      <c r="S14" s="4">
        <f>'SEV 1. nov. 2013'!L14</f>
        <v>20516.349999999999</v>
      </c>
      <c r="T14" s="4">
        <v>190</v>
      </c>
      <c r="U14" s="4">
        <f t="shared" si="6"/>
        <v>82.83</v>
      </c>
      <c r="W14" s="2"/>
    </row>
    <row r="15" spans="1:23" x14ac:dyDescent="0.25">
      <c r="A15" s="8">
        <v>6</v>
      </c>
      <c r="B15" s="8">
        <v>2</v>
      </c>
      <c r="C15" s="12">
        <v>3</v>
      </c>
      <c r="D15" s="8"/>
      <c r="E15" s="8"/>
      <c r="F15" s="8"/>
      <c r="G15" s="8"/>
      <c r="H15" s="8"/>
      <c r="I15" s="8"/>
      <c r="J15" s="8">
        <v>6</v>
      </c>
      <c r="K15" s="5">
        <f t="shared" si="0"/>
        <v>21260.66</v>
      </c>
      <c r="L15" s="5">
        <v>20985.96</v>
      </c>
      <c r="M15" s="4">
        <f t="shared" si="1"/>
        <v>255127.91999999998</v>
      </c>
      <c r="N15" s="5">
        <f t="shared" si="2"/>
        <v>134.41934668071653</v>
      </c>
      <c r="O15" s="5">
        <f t="shared" si="3"/>
        <v>201.62902002107478</v>
      </c>
      <c r="P15" s="5">
        <f t="shared" si="4"/>
        <v>268.83869336143306</v>
      </c>
      <c r="Q15" s="4">
        <f t="shared" si="5"/>
        <v>3295.4022999999997</v>
      </c>
      <c r="R15" s="5"/>
      <c r="S15" s="4">
        <f>'SEV 1. nov. 2013'!L15</f>
        <v>20985.96</v>
      </c>
      <c r="T15" s="5">
        <v>190</v>
      </c>
      <c r="U15" s="5">
        <f t="shared" si="6"/>
        <v>84.7</v>
      </c>
    </row>
    <row r="16" spans="1:23" x14ac:dyDescent="0.25">
      <c r="A16" s="8">
        <v>7</v>
      </c>
      <c r="B16" s="8">
        <v>3</v>
      </c>
      <c r="C16" s="8">
        <v>1</v>
      </c>
      <c r="D16" s="8"/>
      <c r="E16" s="8"/>
      <c r="F16" s="8"/>
      <c r="G16" s="8"/>
      <c r="H16" s="8"/>
      <c r="I16" s="8"/>
      <c r="J16" s="8">
        <v>7</v>
      </c>
      <c r="K16" s="5">
        <f t="shared" si="0"/>
        <v>21732.16</v>
      </c>
      <c r="L16" s="5">
        <v>21455.58</v>
      </c>
      <c r="M16" s="4">
        <f t="shared" si="1"/>
        <v>260785.91999999998</v>
      </c>
      <c r="N16" s="5">
        <f t="shared" si="2"/>
        <v>137.40037934668069</v>
      </c>
      <c r="O16" s="5">
        <f t="shared" si="3"/>
        <v>206.10056902002106</v>
      </c>
      <c r="P16" s="5">
        <f t="shared" si="4"/>
        <v>274.80075869336139</v>
      </c>
      <c r="Q16" s="4">
        <f t="shared" si="5"/>
        <v>3368.4848000000002</v>
      </c>
      <c r="R16" s="5"/>
      <c r="S16" s="4">
        <f>'SEV 1. nov. 2013'!L16</f>
        <v>21455.58</v>
      </c>
      <c r="T16" s="5">
        <v>190</v>
      </c>
      <c r="U16" s="5">
        <f>+ROUND((S16+T16)*U$7,2)</f>
        <v>86.58</v>
      </c>
      <c r="W16" s="2"/>
    </row>
    <row r="17" spans="1:21" x14ac:dyDescent="0.25">
      <c r="A17" s="8">
        <v>8</v>
      </c>
      <c r="B17" s="8">
        <v>4</v>
      </c>
      <c r="C17" s="8">
        <v>2</v>
      </c>
      <c r="D17" s="8"/>
      <c r="E17" s="8"/>
      <c r="F17" s="8"/>
      <c r="G17" s="8"/>
      <c r="H17" s="8"/>
      <c r="I17" s="8"/>
      <c r="J17" s="8">
        <v>8</v>
      </c>
      <c r="K17" s="5">
        <f t="shared" si="0"/>
        <v>22203.67</v>
      </c>
      <c r="L17" s="5">
        <v>21925.21</v>
      </c>
      <c r="M17" s="4">
        <f t="shared" si="1"/>
        <v>266444.03999999998</v>
      </c>
      <c r="N17" s="5">
        <f t="shared" si="2"/>
        <v>140.38147523709168</v>
      </c>
      <c r="O17" s="5">
        <f t="shared" si="3"/>
        <v>210.57221285563753</v>
      </c>
      <c r="P17" s="5">
        <f t="shared" si="4"/>
        <v>280.76295047418336</v>
      </c>
      <c r="Q17" s="4">
        <f t="shared" si="5"/>
        <v>3441.5688499999997</v>
      </c>
      <c r="R17" s="5"/>
      <c r="S17" s="4">
        <f>'SEV 1. nov. 2013'!L17</f>
        <v>21925.21</v>
      </c>
      <c r="T17" s="5">
        <v>190</v>
      </c>
      <c r="U17" s="5">
        <f t="shared" si="6"/>
        <v>88.46</v>
      </c>
    </row>
    <row r="18" spans="1:21" x14ac:dyDescent="0.25">
      <c r="A18" s="8"/>
      <c r="B18" s="8">
        <v>5</v>
      </c>
      <c r="C18" s="8">
        <v>3</v>
      </c>
      <c r="D18" s="12">
        <v>4</v>
      </c>
      <c r="E18" s="8"/>
      <c r="F18" s="8"/>
      <c r="G18" s="8"/>
      <c r="H18" s="8"/>
      <c r="I18" s="8"/>
      <c r="J18" s="8">
        <v>9</v>
      </c>
      <c r="K18" s="4">
        <f t="shared" si="0"/>
        <v>22675.17</v>
      </c>
      <c r="L18" s="4">
        <v>22394.83</v>
      </c>
      <c r="M18" s="4">
        <f t="shared" si="1"/>
        <v>272102.03999999998</v>
      </c>
      <c r="N18" s="4">
        <f t="shared" si="2"/>
        <v>143.36250790305584</v>
      </c>
      <c r="O18" s="4">
        <f t="shared" si="3"/>
        <v>215.04376185458375</v>
      </c>
      <c r="P18" s="4">
        <f t="shared" si="4"/>
        <v>286.72501580611168</v>
      </c>
      <c r="Q18" s="4">
        <f t="shared" si="5"/>
        <v>3514.6513499999996</v>
      </c>
      <c r="R18" s="4"/>
      <c r="S18" s="4">
        <f>'SEV 1. nov. 2013'!L18</f>
        <v>22394.83</v>
      </c>
      <c r="T18" s="4">
        <v>190</v>
      </c>
      <c r="U18" s="4">
        <f t="shared" si="6"/>
        <v>90.34</v>
      </c>
    </row>
    <row r="19" spans="1:21" x14ac:dyDescent="0.25">
      <c r="A19" s="8"/>
      <c r="B19" s="8">
        <v>6</v>
      </c>
      <c r="C19" s="8">
        <v>4</v>
      </c>
      <c r="D19" s="8">
        <v>1</v>
      </c>
      <c r="E19" s="8"/>
      <c r="F19" s="8"/>
      <c r="G19" s="8"/>
      <c r="H19" s="8"/>
      <c r="I19" s="8"/>
      <c r="J19" s="8">
        <v>10</v>
      </c>
      <c r="K19" s="5">
        <f t="shared" si="0"/>
        <v>23146.66</v>
      </c>
      <c r="L19" s="5">
        <v>22864.44</v>
      </c>
      <c r="M19" s="4">
        <f t="shared" si="1"/>
        <v>277759.92</v>
      </c>
      <c r="N19" s="5">
        <f t="shared" si="2"/>
        <v>146.34347734457322</v>
      </c>
      <c r="O19" s="5">
        <f t="shared" si="3"/>
        <v>219.51521601685982</v>
      </c>
      <c r="P19" s="5">
        <f t="shared" si="4"/>
        <v>292.68695468914643</v>
      </c>
      <c r="Q19" s="4">
        <f t="shared" si="5"/>
        <v>3587.7323000000001</v>
      </c>
      <c r="R19" s="5"/>
      <c r="S19" s="4">
        <f>'SEV 1. nov. 2013'!L19</f>
        <v>22864.44</v>
      </c>
      <c r="T19" s="5">
        <v>190</v>
      </c>
      <c r="U19" s="5">
        <f t="shared" si="6"/>
        <v>92.22</v>
      </c>
    </row>
    <row r="20" spans="1:21" x14ac:dyDescent="0.25">
      <c r="A20" s="8"/>
      <c r="B20" s="8">
        <v>7</v>
      </c>
      <c r="C20" s="8">
        <v>5</v>
      </c>
      <c r="D20" s="8">
        <v>2</v>
      </c>
      <c r="E20" s="12">
        <v>5</v>
      </c>
      <c r="F20" s="8"/>
      <c r="G20" s="8"/>
      <c r="H20" s="8"/>
      <c r="I20" s="8"/>
      <c r="J20" s="8">
        <v>11</v>
      </c>
      <c r="K20" s="5">
        <f t="shared" si="0"/>
        <v>23618.17</v>
      </c>
      <c r="L20" s="5">
        <v>23334.07</v>
      </c>
      <c r="M20" s="4">
        <f t="shared" si="1"/>
        <v>283418.03999999998</v>
      </c>
      <c r="N20" s="5">
        <f t="shared" si="2"/>
        <v>149.32457323498417</v>
      </c>
      <c r="O20" s="5">
        <f t="shared" si="3"/>
        <v>223.98685985247624</v>
      </c>
      <c r="P20" s="5">
        <f t="shared" si="4"/>
        <v>298.64914646996834</v>
      </c>
      <c r="Q20" s="4">
        <f t="shared" si="5"/>
        <v>3660.8163499999996</v>
      </c>
      <c r="R20" s="5"/>
      <c r="S20" s="4">
        <f>'SEV 1. nov. 2013'!L20</f>
        <v>23334.07</v>
      </c>
      <c r="T20" s="5">
        <v>190</v>
      </c>
      <c r="U20" s="5">
        <f t="shared" si="6"/>
        <v>94.1</v>
      </c>
    </row>
    <row r="21" spans="1:21" x14ac:dyDescent="0.25">
      <c r="A21" s="8"/>
      <c r="B21" s="8"/>
      <c r="C21" s="8">
        <v>6</v>
      </c>
      <c r="D21" s="8">
        <v>3</v>
      </c>
      <c r="E21" s="8">
        <v>1</v>
      </c>
      <c r="F21" s="8"/>
      <c r="G21" s="8"/>
      <c r="H21" s="8"/>
      <c r="I21" s="8"/>
      <c r="J21" s="8">
        <v>12</v>
      </c>
      <c r="K21" s="5">
        <f t="shared" si="0"/>
        <v>24089.65</v>
      </c>
      <c r="L21" s="5">
        <v>23803.68</v>
      </c>
      <c r="M21" s="4">
        <f t="shared" si="1"/>
        <v>289075.80000000005</v>
      </c>
      <c r="N21" s="5">
        <f t="shared" si="2"/>
        <v>152.30547945205481</v>
      </c>
      <c r="O21" s="5">
        <f t="shared" si="3"/>
        <v>228.45821917808223</v>
      </c>
      <c r="P21" s="5">
        <f t="shared" si="4"/>
        <v>304.61095890410962</v>
      </c>
      <c r="Q21" s="4">
        <f t="shared" si="5"/>
        <v>3733.8957500000001</v>
      </c>
      <c r="R21" s="5"/>
      <c r="S21" s="4">
        <f>'SEV 1. nov. 2013'!L21</f>
        <v>23803.68</v>
      </c>
      <c r="T21" s="5">
        <v>190</v>
      </c>
      <c r="U21" s="5">
        <f t="shared" si="6"/>
        <v>95.97</v>
      </c>
    </row>
    <row r="22" spans="1:21" x14ac:dyDescent="0.25">
      <c r="A22" s="8"/>
      <c r="B22" s="8"/>
      <c r="C22" s="8">
        <v>7</v>
      </c>
      <c r="D22" s="8">
        <v>4</v>
      </c>
      <c r="E22" s="8">
        <v>2</v>
      </c>
      <c r="F22" s="12">
        <v>6</v>
      </c>
      <c r="G22" s="8"/>
      <c r="H22" s="8"/>
      <c r="I22" s="8"/>
      <c r="J22" s="8">
        <v>13</v>
      </c>
      <c r="K22" s="4">
        <f t="shared" si="0"/>
        <v>24561.15</v>
      </c>
      <c r="L22" s="4">
        <v>24273.3</v>
      </c>
      <c r="M22" s="4">
        <f t="shared" si="1"/>
        <v>294733.80000000005</v>
      </c>
      <c r="N22" s="4">
        <f t="shared" si="2"/>
        <v>155.286512118019</v>
      </c>
      <c r="O22" s="4">
        <f t="shared" si="3"/>
        <v>232.92976817702851</v>
      </c>
      <c r="P22" s="4">
        <f t="shared" si="4"/>
        <v>310.57302423603801</v>
      </c>
      <c r="Q22" s="4">
        <f t="shared" si="5"/>
        <v>3806.9782500000001</v>
      </c>
      <c r="R22" s="4"/>
      <c r="S22" s="4">
        <f>'SEV 1. nov. 2013'!L22</f>
        <v>24273.3</v>
      </c>
      <c r="T22" s="4">
        <v>190</v>
      </c>
      <c r="U22" s="4">
        <f t="shared" si="6"/>
        <v>97.85</v>
      </c>
    </row>
    <row r="23" spans="1:21" x14ac:dyDescent="0.25">
      <c r="A23" s="8"/>
      <c r="B23" s="8"/>
      <c r="C23" s="8"/>
      <c r="D23" s="8">
        <v>5</v>
      </c>
      <c r="E23" s="8">
        <v>3</v>
      </c>
      <c r="F23" s="8">
        <v>1</v>
      </c>
      <c r="G23" s="8"/>
      <c r="H23" s="8"/>
      <c r="I23" s="8"/>
      <c r="J23" s="8">
        <v>14</v>
      </c>
      <c r="K23" s="5">
        <f t="shared" si="0"/>
        <v>25032.66</v>
      </c>
      <c r="L23" s="5">
        <v>24742.93</v>
      </c>
      <c r="M23" s="4">
        <f t="shared" si="1"/>
        <v>300391.92</v>
      </c>
      <c r="N23" s="5">
        <f t="shared" si="2"/>
        <v>158.26760800842993</v>
      </c>
      <c r="O23" s="5">
        <f t="shared" si="3"/>
        <v>237.4014120126449</v>
      </c>
      <c r="P23" s="5">
        <f t="shared" si="4"/>
        <v>316.53521601685986</v>
      </c>
      <c r="Q23" s="4">
        <f t="shared" si="5"/>
        <v>3880.0623000000001</v>
      </c>
      <c r="R23" s="5"/>
      <c r="S23" s="4">
        <f>'SEV 1. nov. 2013'!L23</f>
        <v>24742.93</v>
      </c>
      <c r="T23" s="5">
        <v>190</v>
      </c>
      <c r="U23" s="5">
        <f t="shared" si="6"/>
        <v>99.73</v>
      </c>
    </row>
    <row r="24" spans="1:21" x14ac:dyDescent="0.25">
      <c r="A24" s="8"/>
      <c r="B24" s="8"/>
      <c r="C24" s="8"/>
      <c r="D24" s="8">
        <v>6</v>
      </c>
      <c r="E24" s="8">
        <v>4</v>
      </c>
      <c r="F24" s="8">
        <v>2</v>
      </c>
      <c r="G24" s="8"/>
      <c r="H24" s="8"/>
      <c r="I24" s="8"/>
      <c r="J24" s="8">
        <v>15</v>
      </c>
      <c r="K24" s="5">
        <f t="shared" si="0"/>
        <v>25504.17</v>
      </c>
      <c r="L24" s="5">
        <v>25212.560000000001</v>
      </c>
      <c r="M24" s="4">
        <f t="shared" si="1"/>
        <v>306050.03999999998</v>
      </c>
      <c r="N24" s="5">
        <f t="shared" si="2"/>
        <v>161.24870389884089</v>
      </c>
      <c r="O24" s="5">
        <f t="shared" si="3"/>
        <v>241.87305584826134</v>
      </c>
      <c r="P24" s="5">
        <f t="shared" si="4"/>
        <v>322.49740779768177</v>
      </c>
      <c r="Q24" s="4">
        <f t="shared" si="5"/>
        <v>3953.1463499999995</v>
      </c>
      <c r="R24" s="5"/>
      <c r="S24" s="4">
        <f>'SEV 1. nov. 2013'!L24</f>
        <v>25212.560000000001</v>
      </c>
      <c r="T24" s="5">
        <v>190</v>
      </c>
      <c r="U24" s="5">
        <f>+ROUND((S24+T24)*U$7,2)</f>
        <v>101.61</v>
      </c>
    </row>
    <row r="25" spans="1:21" x14ac:dyDescent="0.25">
      <c r="A25" s="8"/>
      <c r="B25" s="8"/>
      <c r="C25" s="8"/>
      <c r="D25" s="8">
        <v>7</v>
      </c>
      <c r="E25" s="8">
        <v>5</v>
      </c>
      <c r="F25" s="8">
        <v>3</v>
      </c>
      <c r="G25" s="12">
        <v>7</v>
      </c>
      <c r="H25" s="8"/>
      <c r="I25" s="8"/>
      <c r="J25" s="8">
        <v>16</v>
      </c>
      <c r="K25" s="5">
        <f t="shared" si="0"/>
        <v>25975.67</v>
      </c>
      <c r="L25" s="5">
        <v>25682.18</v>
      </c>
      <c r="M25" s="4">
        <f>K25*12</f>
        <v>311708.03999999998</v>
      </c>
      <c r="N25" s="5">
        <f t="shared" si="2"/>
        <v>164.22973656480505</v>
      </c>
      <c r="O25" s="5">
        <f t="shared" si="3"/>
        <v>246.34460484720756</v>
      </c>
      <c r="P25" s="5">
        <f t="shared" si="4"/>
        <v>328.4594731296101</v>
      </c>
      <c r="Q25" s="4">
        <f t="shared" si="5"/>
        <v>4026.2288499999995</v>
      </c>
      <c r="R25" s="5"/>
      <c r="S25" s="4">
        <f>'SEV 1. nov. 2013'!L25</f>
        <v>25682.18</v>
      </c>
      <c r="T25" s="5">
        <v>190</v>
      </c>
      <c r="U25" s="5">
        <f t="shared" si="6"/>
        <v>103.49</v>
      </c>
    </row>
    <row r="26" spans="1:21" x14ac:dyDescent="0.25">
      <c r="A26" s="8"/>
      <c r="B26" s="8"/>
      <c r="C26" s="8"/>
      <c r="D26" s="8"/>
      <c r="E26" s="8">
        <v>6</v>
      </c>
      <c r="F26" s="8">
        <v>4</v>
      </c>
      <c r="G26" s="8">
        <v>1</v>
      </c>
      <c r="H26" s="8"/>
      <c r="I26" s="8"/>
      <c r="J26" s="8">
        <v>17</v>
      </c>
      <c r="K26" s="4">
        <f t="shared" si="0"/>
        <v>26447.17</v>
      </c>
      <c r="L26" s="4">
        <v>26151.8</v>
      </c>
      <c r="M26" s="4">
        <f t="shared" si="1"/>
        <v>317366.03999999998</v>
      </c>
      <c r="N26" s="4">
        <f t="shared" si="2"/>
        <v>167.21076923076922</v>
      </c>
      <c r="O26" s="4">
        <f t="shared" si="3"/>
        <v>250.81615384615384</v>
      </c>
      <c r="P26" s="4">
        <f t="shared" si="4"/>
        <v>334.42153846153843</v>
      </c>
      <c r="Q26" s="4">
        <f t="shared" si="5"/>
        <v>4099.3113499999999</v>
      </c>
      <c r="R26" s="4"/>
      <c r="S26" s="4">
        <f>'SEV 1. nov. 2013'!L26</f>
        <v>26151.8</v>
      </c>
      <c r="T26" s="4">
        <v>190</v>
      </c>
      <c r="U26" s="4">
        <f t="shared" si="6"/>
        <v>105.37</v>
      </c>
    </row>
    <row r="27" spans="1:21" x14ac:dyDescent="0.25">
      <c r="A27" s="8"/>
      <c r="B27" s="8"/>
      <c r="C27" s="8"/>
      <c r="D27" s="8"/>
      <c r="E27" s="8">
        <v>7</v>
      </c>
      <c r="F27" s="8">
        <v>5</v>
      </c>
      <c r="G27" s="8">
        <v>2</v>
      </c>
      <c r="H27" s="8"/>
      <c r="I27" s="8"/>
      <c r="J27" s="8">
        <v>18</v>
      </c>
      <c r="K27" s="5">
        <f t="shared" si="0"/>
        <v>26918.67</v>
      </c>
      <c r="L27" s="5">
        <v>26621.42</v>
      </c>
      <c r="M27" s="4">
        <f t="shared" si="1"/>
        <v>323024.03999999998</v>
      </c>
      <c r="N27" s="5">
        <f t="shared" si="2"/>
        <v>170.19180189673338</v>
      </c>
      <c r="O27" s="5">
        <f t="shared" si="3"/>
        <v>255.28770284510006</v>
      </c>
      <c r="P27" s="5">
        <f t="shared" si="4"/>
        <v>340.38360379346676</v>
      </c>
      <c r="Q27" s="4">
        <f t="shared" si="5"/>
        <v>4172.3938499999995</v>
      </c>
      <c r="R27" s="5"/>
      <c r="S27" s="4">
        <f>'SEV 1. nov. 2013'!L27</f>
        <v>26621.42</v>
      </c>
      <c r="T27" s="5">
        <v>190</v>
      </c>
      <c r="U27" s="5">
        <f t="shared" si="6"/>
        <v>107.25</v>
      </c>
    </row>
    <row r="28" spans="1:21" x14ac:dyDescent="0.25">
      <c r="A28" s="8"/>
      <c r="B28" s="8"/>
      <c r="C28" s="8"/>
      <c r="D28" s="8"/>
      <c r="E28" s="8"/>
      <c r="F28" s="8">
        <v>6</v>
      </c>
      <c r="G28" s="8">
        <v>3</v>
      </c>
      <c r="H28" s="8"/>
      <c r="I28" s="8"/>
      <c r="J28" s="8">
        <v>19</v>
      </c>
      <c r="K28" s="5">
        <f t="shared" si="0"/>
        <v>27390.16</v>
      </c>
      <c r="L28" s="5">
        <v>27091.040000000001</v>
      </c>
      <c r="M28" s="4">
        <f t="shared" si="1"/>
        <v>328681.92</v>
      </c>
      <c r="N28" s="5">
        <f t="shared" si="2"/>
        <v>173.17277133825078</v>
      </c>
      <c r="O28" s="5">
        <f t="shared" si="3"/>
        <v>259.75915700737619</v>
      </c>
      <c r="P28" s="5">
        <f t="shared" si="4"/>
        <v>346.34554267650157</v>
      </c>
      <c r="Q28" s="4">
        <f t="shared" si="5"/>
        <v>4245.4748</v>
      </c>
      <c r="R28" s="5"/>
      <c r="S28" s="4">
        <f>'SEV 1. nov. 2013'!L28</f>
        <v>27091.040000000001</v>
      </c>
      <c r="T28" s="5">
        <v>190</v>
      </c>
      <c r="U28" s="5">
        <f t="shared" si="6"/>
        <v>109.12</v>
      </c>
    </row>
    <row r="29" spans="1:21" x14ac:dyDescent="0.25">
      <c r="A29" s="8"/>
      <c r="B29" s="8"/>
      <c r="C29" s="8"/>
      <c r="D29" s="8"/>
      <c r="E29" s="8"/>
      <c r="F29" s="8">
        <v>7</v>
      </c>
      <c r="G29" s="8">
        <v>4</v>
      </c>
      <c r="H29" s="10">
        <v>8</v>
      </c>
      <c r="I29" s="8"/>
      <c r="J29" s="8">
        <v>20</v>
      </c>
      <c r="K29" s="5">
        <f t="shared" si="0"/>
        <v>27861.66</v>
      </c>
      <c r="L29" s="5">
        <v>27560.66</v>
      </c>
      <c r="M29" s="4">
        <f t="shared" si="1"/>
        <v>334339.92</v>
      </c>
      <c r="N29" s="5">
        <f t="shared" si="2"/>
        <v>176.15380400421495</v>
      </c>
      <c r="O29" s="5">
        <f t="shared" si="3"/>
        <v>264.23070600632241</v>
      </c>
      <c r="P29" s="5">
        <f>N29*2</f>
        <v>352.3076080084299</v>
      </c>
      <c r="Q29" s="4">
        <f t="shared" si="5"/>
        <v>4318.5573000000004</v>
      </c>
      <c r="R29" s="5"/>
      <c r="S29" s="4">
        <f>'SEV 1. nov. 2013'!L29</f>
        <v>27560.66</v>
      </c>
      <c r="T29" s="5">
        <v>190</v>
      </c>
      <c r="U29" s="5">
        <f t="shared" si="6"/>
        <v>111</v>
      </c>
    </row>
    <row r="30" spans="1:21" x14ac:dyDescent="0.25">
      <c r="A30" s="8"/>
      <c r="B30" s="8"/>
      <c r="C30" s="8"/>
      <c r="D30" s="8"/>
      <c r="E30" s="8"/>
      <c r="F30" s="8"/>
      <c r="G30" s="8">
        <v>5</v>
      </c>
      <c r="H30" s="8">
        <v>1</v>
      </c>
      <c r="I30" s="8"/>
      <c r="J30" s="8">
        <v>21</v>
      </c>
      <c r="K30" s="4">
        <f t="shared" si="0"/>
        <v>28333.17</v>
      </c>
      <c r="L30" s="4">
        <v>28030.29</v>
      </c>
      <c r="M30" s="4">
        <f t="shared" si="1"/>
        <v>339998.04</v>
      </c>
      <c r="N30" s="4">
        <f t="shared" si="2"/>
        <v>179.1348998946259</v>
      </c>
      <c r="O30" s="4">
        <f t="shared" si="3"/>
        <v>268.70234984193883</v>
      </c>
      <c r="P30" s="4"/>
      <c r="Q30" s="4">
        <f t="shared" si="5"/>
        <v>4391.6413499999999</v>
      </c>
      <c r="R30" s="4"/>
      <c r="S30" s="4">
        <f>'SEV 1. nov. 2013'!L30</f>
        <v>28030.29</v>
      </c>
      <c r="T30" s="4">
        <v>190</v>
      </c>
      <c r="U30" s="4">
        <f t="shared" si="6"/>
        <v>112.88</v>
      </c>
    </row>
    <row r="31" spans="1:21" x14ac:dyDescent="0.25">
      <c r="A31" s="8"/>
      <c r="B31" s="8"/>
      <c r="C31" s="8"/>
      <c r="D31" s="8"/>
      <c r="E31" s="8"/>
      <c r="F31" s="8"/>
      <c r="G31" s="8">
        <v>6</v>
      </c>
      <c r="H31" s="8">
        <v>2</v>
      </c>
      <c r="I31" s="8"/>
      <c r="J31" s="8">
        <v>22</v>
      </c>
      <c r="K31" s="5">
        <f t="shared" si="0"/>
        <v>28804.68</v>
      </c>
      <c r="L31" s="5">
        <v>28499.919999999998</v>
      </c>
      <c r="M31" s="4">
        <f t="shared" si="1"/>
        <v>345656.16000000003</v>
      </c>
      <c r="N31" s="5">
        <f t="shared" si="2"/>
        <v>182.11599578503689</v>
      </c>
      <c r="O31" s="5">
        <f t="shared" si="3"/>
        <v>273.17399367755536</v>
      </c>
      <c r="P31" s="5"/>
      <c r="Q31" s="4">
        <f t="shared" si="5"/>
        <v>4464.7254000000003</v>
      </c>
      <c r="R31" s="5"/>
      <c r="S31" s="4">
        <f>'SEV 1. nov. 2013'!L31</f>
        <v>28499.919999999998</v>
      </c>
      <c r="T31" s="5">
        <v>190</v>
      </c>
      <c r="U31" s="5">
        <f t="shared" si="6"/>
        <v>114.76</v>
      </c>
    </row>
    <row r="32" spans="1:21" x14ac:dyDescent="0.25">
      <c r="A32" s="8"/>
      <c r="B32" s="8"/>
      <c r="C32" s="8"/>
      <c r="D32" s="8"/>
      <c r="E32" s="8"/>
      <c r="F32" s="8"/>
      <c r="G32" s="8">
        <v>7</v>
      </c>
      <c r="H32" s="8">
        <v>3</v>
      </c>
      <c r="I32" s="8"/>
      <c r="J32" s="8">
        <v>23</v>
      </c>
      <c r="K32" s="5">
        <f t="shared" si="0"/>
        <v>29276.18</v>
      </c>
      <c r="L32" s="5">
        <v>28969.54</v>
      </c>
      <c r="M32" s="4">
        <f t="shared" si="1"/>
        <v>351314.16000000003</v>
      </c>
      <c r="N32" s="5">
        <f t="shared" si="2"/>
        <v>185.09702845100108</v>
      </c>
      <c r="O32" s="5">
        <f t="shared" si="3"/>
        <v>277.64554267650163</v>
      </c>
      <c r="P32" s="5"/>
      <c r="Q32" s="4">
        <f t="shared" si="5"/>
        <v>4537.8078999999998</v>
      </c>
      <c r="R32" s="5"/>
      <c r="S32" s="4">
        <f>'SEV 1. nov. 2013'!L32</f>
        <v>28969.54</v>
      </c>
      <c r="T32" s="5">
        <v>190</v>
      </c>
      <c r="U32" s="5">
        <f t="shared" si="6"/>
        <v>116.64</v>
      </c>
    </row>
    <row r="33" spans="1:21" x14ac:dyDescent="0.25">
      <c r="A33" s="8"/>
      <c r="B33" s="8"/>
      <c r="C33" s="8"/>
      <c r="D33" s="8"/>
      <c r="E33" s="8"/>
      <c r="F33" s="8"/>
      <c r="G33" s="8"/>
      <c r="H33" s="8">
        <v>4</v>
      </c>
      <c r="I33" s="8"/>
      <c r="J33" s="8">
        <v>24</v>
      </c>
      <c r="K33" s="5">
        <f t="shared" si="0"/>
        <v>29747.23</v>
      </c>
      <c r="L33" s="5">
        <v>29438.720000000001</v>
      </c>
      <c r="M33" s="4">
        <f t="shared" si="1"/>
        <v>356966.76</v>
      </c>
      <c r="N33" s="5">
        <f t="shared" si="2"/>
        <v>188.07521601685986</v>
      </c>
      <c r="O33" s="5">
        <f t="shared" si="3"/>
        <v>282.1128240252898</v>
      </c>
      <c r="P33" s="5"/>
      <c r="Q33" s="4">
        <f t="shared" si="5"/>
        <v>4610.8206499999997</v>
      </c>
      <c r="R33" s="5"/>
      <c r="S33" s="4">
        <f>'SEV 1. nov. 2013'!L33</f>
        <v>29438.720000000001</v>
      </c>
      <c r="T33" s="5">
        <v>190</v>
      </c>
      <c r="U33" s="5">
        <f t="shared" si="6"/>
        <v>118.51</v>
      </c>
    </row>
    <row r="34" spans="1:21" x14ac:dyDescent="0.25">
      <c r="A34" s="8"/>
      <c r="B34" s="8"/>
      <c r="C34" s="8"/>
      <c r="D34" s="8"/>
      <c r="E34" s="8"/>
      <c r="F34" s="8"/>
      <c r="G34" s="8"/>
      <c r="H34" s="8">
        <v>5</v>
      </c>
      <c r="I34" s="8"/>
      <c r="J34" s="8">
        <v>25</v>
      </c>
      <c r="K34" s="4">
        <f t="shared" si="0"/>
        <v>30219.18</v>
      </c>
      <c r="L34" s="4">
        <v>29908.78</v>
      </c>
      <c r="M34" s="4">
        <f t="shared" si="1"/>
        <v>362630.16000000003</v>
      </c>
      <c r="N34" s="4">
        <f t="shared" si="2"/>
        <v>191.05909378292941</v>
      </c>
      <c r="O34" s="4">
        <f t="shared" si="3"/>
        <v>286.58864067439413</v>
      </c>
      <c r="P34" s="4"/>
      <c r="Q34" s="4">
        <f t="shared" si="5"/>
        <v>4683.9728999999998</v>
      </c>
      <c r="R34" s="4"/>
      <c r="S34" s="4">
        <f>'SEV 1. nov. 2013'!L34</f>
        <v>29908.78</v>
      </c>
      <c r="T34" s="4">
        <v>190</v>
      </c>
      <c r="U34" s="4">
        <f t="shared" si="6"/>
        <v>120.4</v>
      </c>
    </row>
    <row r="35" spans="1:21" x14ac:dyDescent="0.25">
      <c r="A35" s="8"/>
      <c r="B35" s="8"/>
      <c r="C35" s="8"/>
      <c r="D35" s="8"/>
      <c r="E35" s="8"/>
      <c r="F35" s="8"/>
      <c r="G35" s="8"/>
      <c r="H35" s="8">
        <v>6</v>
      </c>
      <c r="I35" s="8"/>
      <c r="J35" s="8">
        <v>26</v>
      </c>
      <c r="K35" s="5">
        <f t="shared" si="0"/>
        <v>30690.67</v>
      </c>
      <c r="L35" s="5">
        <v>30378.400000000001</v>
      </c>
      <c r="M35" s="4">
        <f t="shared" si="1"/>
        <v>368288.04</v>
      </c>
      <c r="N35" s="5">
        <f t="shared" si="2"/>
        <v>194.04006322444678</v>
      </c>
      <c r="O35" s="5">
        <f t="shared" si="3"/>
        <v>291.06009483667015</v>
      </c>
      <c r="P35" s="5"/>
      <c r="Q35" s="4">
        <f t="shared" si="5"/>
        <v>4757.0538499999993</v>
      </c>
      <c r="R35" s="5"/>
      <c r="S35" s="4">
        <f>'SEV 1. nov. 2013'!L35</f>
        <v>30378.400000000001</v>
      </c>
      <c r="T35" s="5">
        <v>190</v>
      </c>
      <c r="U35" s="5">
        <f t="shared" si="6"/>
        <v>122.27</v>
      </c>
    </row>
    <row r="36" spans="1:21" x14ac:dyDescent="0.25">
      <c r="A36" s="8"/>
      <c r="B36" s="8"/>
      <c r="C36" s="8"/>
      <c r="D36" s="8"/>
      <c r="E36" s="8"/>
      <c r="F36" s="8"/>
      <c r="G36" s="8"/>
      <c r="H36" s="8"/>
      <c r="I36" s="8"/>
      <c r="J36" s="8">
        <v>27</v>
      </c>
      <c r="K36" s="5">
        <f t="shared" si="0"/>
        <v>31162.18</v>
      </c>
      <c r="L36" s="5">
        <v>30848.03</v>
      </c>
      <c r="M36" s="4">
        <f t="shared" si="1"/>
        <v>373946.16000000003</v>
      </c>
      <c r="N36" s="5">
        <f t="shared" si="2"/>
        <v>197.02115911485777</v>
      </c>
      <c r="O36" s="5">
        <f t="shared" si="3"/>
        <v>295.53173867228668</v>
      </c>
      <c r="P36" s="5"/>
      <c r="Q36" s="4">
        <f t="shared" si="5"/>
        <v>4830.1378999999997</v>
      </c>
      <c r="R36" s="5"/>
      <c r="S36" s="4">
        <f>'SEV 1. nov. 2013'!L36</f>
        <v>30848.03</v>
      </c>
      <c r="T36" s="5">
        <v>190</v>
      </c>
      <c r="U36" s="5">
        <f t="shared" si="6"/>
        <v>124.15</v>
      </c>
    </row>
    <row r="37" spans="1:21" x14ac:dyDescent="0.25">
      <c r="A37" s="8"/>
      <c r="B37" s="8"/>
      <c r="C37" s="8"/>
      <c r="D37" s="8"/>
      <c r="E37" s="8"/>
      <c r="F37" s="8"/>
      <c r="G37" s="8"/>
      <c r="H37" s="8"/>
      <c r="I37" s="8"/>
      <c r="J37" s="8">
        <v>28</v>
      </c>
      <c r="K37" s="5">
        <f t="shared" si="0"/>
        <v>31633.68</v>
      </c>
      <c r="L37" s="5">
        <v>31317.65</v>
      </c>
      <c r="M37" s="4">
        <f t="shared" si="1"/>
        <v>379604.16000000003</v>
      </c>
      <c r="N37" s="5">
        <f t="shared" si="2"/>
        <v>200.00219178082193</v>
      </c>
      <c r="O37" s="5">
        <f t="shared" si="3"/>
        <v>300.0032876712329</v>
      </c>
      <c r="P37" s="5"/>
      <c r="Q37" s="4">
        <f t="shared" si="5"/>
        <v>4903.2204000000002</v>
      </c>
      <c r="R37" s="5"/>
      <c r="S37" s="4">
        <f>'SEV 1. nov. 2013'!L37</f>
        <v>31317.65</v>
      </c>
      <c r="T37" s="5">
        <v>190</v>
      </c>
      <c r="U37" s="5">
        <f t="shared" si="6"/>
        <v>126.03</v>
      </c>
    </row>
    <row r="38" spans="1:21" x14ac:dyDescent="0.25">
      <c r="A38" s="8"/>
      <c r="B38" s="8"/>
      <c r="C38" s="8"/>
      <c r="D38" s="8"/>
      <c r="E38" s="8"/>
      <c r="F38" s="8"/>
      <c r="G38" s="8"/>
      <c r="H38" s="8"/>
      <c r="I38" s="8"/>
      <c r="J38" s="8">
        <v>29</v>
      </c>
      <c r="K38" s="4">
        <f t="shared" si="0"/>
        <v>32105.19</v>
      </c>
      <c r="L38" s="4">
        <v>31787.279999999999</v>
      </c>
      <c r="M38" s="4">
        <f t="shared" si="1"/>
        <v>385262.27999999997</v>
      </c>
      <c r="N38" s="4">
        <f t="shared" si="2"/>
        <v>202.98328767123286</v>
      </c>
      <c r="O38" s="4">
        <f t="shared" si="3"/>
        <v>304.47493150684932</v>
      </c>
      <c r="P38" s="4"/>
      <c r="Q38" s="4">
        <f t="shared" si="5"/>
        <v>4976.3044499999996</v>
      </c>
      <c r="R38" s="4"/>
      <c r="S38" s="4">
        <f>'SEV 1. nov. 2013'!L38</f>
        <v>31787.279999999999</v>
      </c>
      <c r="T38" s="4">
        <v>190</v>
      </c>
      <c r="U38" s="4">
        <f t="shared" si="6"/>
        <v>127.91</v>
      </c>
    </row>
    <row r="39" spans="1:2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>
        <v>30</v>
      </c>
      <c r="K39" s="5">
        <f t="shared" si="0"/>
        <v>32576.69</v>
      </c>
      <c r="L39" s="5">
        <v>32256.9</v>
      </c>
      <c r="M39" s="4">
        <f t="shared" si="1"/>
        <v>390920.27999999997</v>
      </c>
      <c r="N39" s="5">
        <f t="shared" si="2"/>
        <v>205.96432033719702</v>
      </c>
      <c r="O39" s="5">
        <f t="shared" si="3"/>
        <v>308.94648050579553</v>
      </c>
      <c r="P39" s="5"/>
      <c r="Q39" s="4">
        <f t="shared" si="5"/>
        <v>5049.3869500000001</v>
      </c>
      <c r="R39" s="5"/>
      <c r="S39" s="4">
        <f>'SEV 1. nov. 2013'!L39</f>
        <v>32256.9</v>
      </c>
      <c r="T39" s="5">
        <v>190</v>
      </c>
      <c r="U39" s="5">
        <f t="shared" si="6"/>
        <v>129.79</v>
      </c>
    </row>
    <row r="40" spans="1:2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3">
        <v>31</v>
      </c>
      <c r="K40" s="5">
        <f t="shared" si="0"/>
        <v>33041.14</v>
      </c>
      <c r="L40" s="5">
        <v>32719.5</v>
      </c>
      <c r="M40" s="4">
        <f t="shared" si="1"/>
        <v>396493.68</v>
      </c>
      <c r="N40" s="5">
        <f t="shared" si="2"/>
        <v>208.90077976817702</v>
      </c>
      <c r="O40" s="5">
        <f t="shared" si="3"/>
        <v>313.35116965226553</v>
      </c>
      <c r="P40" s="5"/>
      <c r="Q40" s="4">
        <f t="shared" si="5"/>
        <v>5121.3766999999998</v>
      </c>
      <c r="R40" s="5"/>
      <c r="S40" s="4">
        <f>'SEV 1. nov. 2013'!L40</f>
        <v>32719.5</v>
      </c>
      <c r="T40" s="5">
        <v>190</v>
      </c>
      <c r="U40" s="5">
        <f t="shared" si="6"/>
        <v>131.63999999999999</v>
      </c>
    </row>
    <row r="41" spans="1:2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3">
        <v>32</v>
      </c>
      <c r="K41" s="5">
        <f t="shared" si="0"/>
        <v>33501.11</v>
      </c>
      <c r="L41" s="5">
        <v>33177.64</v>
      </c>
      <c r="M41" s="4">
        <f t="shared" si="1"/>
        <v>402013.32</v>
      </c>
      <c r="N41" s="5">
        <f t="shared" si="2"/>
        <v>211.80891464699684</v>
      </c>
      <c r="O41" s="5">
        <f t="shared" si="3"/>
        <v>317.71337197049525</v>
      </c>
      <c r="P41" s="5"/>
      <c r="Q41" s="4">
        <f t="shared" si="5"/>
        <v>5192.6720500000001</v>
      </c>
      <c r="R41" s="5"/>
      <c r="S41" s="4">
        <f>'SEV 1. nov. 2013'!L41</f>
        <v>33177.64</v>
      </c>
      <c r="T41" s="5">
        <v>190</v>
      </c>
      <c r="U41" s="5">
        <f t="shared" si="6"/>
        <v>133.47</v>
      </c>
    </row>
    <row r="42" spans="1:2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3">
        <v>33</v>
      </c>
      <c r="K42" s="4">
        <f t="shared" si="0"/>
        <v>33961.089999999997</v>
      </c>
      <c r="L42" s="4">
        <v>33635.79</v>
      </c>
      <c r="M42" s="4">
        <f t="shared" si="1"/>
        <v>407533.07999999996</v>
      </c>
      <c r="N42" s="4">
        <f t="shared" si="2"/>
        <v>214.71711275026342</v>
      </c>
      <c r="O42" s="4">
        <f t="shared" si="3"/>
        <v>322.07566912539517</v>
      </c>
      <c r="P42" s="4"/>
      <c r="Q42" s="4">
        <f t="shared" si="5"/>
        <v>5263.9689499999995</v>
      </c>
      <c r="R42" s="4"/>
      <c r="S42" s="4">
        <f>'SEV 1. nov. 2013'!L42</f>
        <v>33635.79</v>
      </c>
      <c r="T42" s="4">
        <v>190</v>
      </c>
      <c r="U42" s="4">
        <f t="shared" si="6"/>
        <v>135.30000000000001</v>
      </c>
    </row>
    <row r="43" spans="1:2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3">
        <v>34</v>
      </c>
      <c r="K43" s="5">
        <f t="shared" si="0"/>
        <v>34421.08</v>
      </c>
      <c r="L43" s="5">
        <v>34093.94</v>
      </c>
      <c r="M43" s="4">
        <f t="shared" si="1"/>
        <v>413052.96</v>
      </c>
      <c r="N43" s="5">
        <f t="shared" si="2"/>
        <v>217.62537407797683</v>
      </c>
      <c r="O43" s="5">
        <f t="shared" si="3"/>
        <v>326.43806111696523</v>
      </c>
      <c r="P43" s="5"/>
      <c r="Q43" s="4">
        <f t="shared" si="5"/>
        <v>5335.2674000000006</v>
      </c>
      <c r="R43" s="5"/>
      <c r="S43" s="4">
        <f>'SEV 1. nov. 2013'!L43</f>
        <v>34093.94</v>
      </c>
      <c r="T43" s="5">
        <v>190</v>
      </c>
      <c r="U43" s="5">
        <f t="shared" si="6"/>
        <v>137.13999999999999</v>
      </c>
    </row>
    <row r="44" spans="1:2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3">
        <v>35</v>
      </c>
      <c r="K44" s="5">
        <f t="shared" si="0"/>
        <v>34881.050000000003</v>
      </c>
      <c r="L44" s="5">
        <v>34552.080000000002</v>
      </c>
      <c r="M44" s="4">
        <f t="shared" si="1"/>
        <v>418572.60000000003</v>
      </c>
      <c r="N44" s="5">
        <f t="shared" si="2"/>
        <v>220.53350895679665</v>
      </c>
      <c r="O44" s="5">
        <f t="shared" si="3"/>
        <v>330.80026343519501</v>
      </c>
      <c r="P44" s="5"/>
      <c r="Q44" s="4">
        <f t="shared" si="5"/>
        <v>5406.5627500000001</v>
      </c>
      <c r="R44" s="5"/>
      <c r="S44" s="4">
        <f>'SEV 1. nov. 2013'!L44</f>
        <v>34552.080000000002</v>
      </c>
      <c r="T44" s="5">
        <v>190</v>
      </c>
      <c r="U44" s="5">
        <f t="shared" si="6"/>
        <v>138.97</v>
      </c>
    </row>
    <row r="45" spans="1:2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3">
        <v>36</v>
      </c>
      <c r="K45" s="5">
        <f t="shared" si="0"/>
        <v>35341.03</v>
      </c>
      <c r="L45" s="5">
        <v>35010.230000000003</v>
      </c>
      <c r="M45" s="4">
        <f t="shared" si="1"/>
        <v>424092.36</v>
      </c>
      <c r="N45" s="5">
        <f t="shared" si="2"/>
        <v>223.44170706006321</v>
      </c>
      <c r="O45" s="5">
        <f t="shared" si="3"/>
        <v>335.16256059009481</v>
      </c>
      <c r="P45" s="5"/>
      <c r="Q45" s="4">
        <f t="shared" si="5"/>
        <v>5477.8596499999994</v>
      </c>
      <c r="R45" s="5"/>
      <c r="S45" s="4">
        <f>'SEV 1. nov. 2013'!L45</f>
        <v>35010.230000000003</v>
      </c>
      <c r="T45" s="5">
        <v>190</v>
      </c>
      <c r="U45" s="5">
        <f t="shared" si="6"/>
        <v>140.80000000000001</v>
      </c>
    </row>
    <row r="46" spans="1:2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3">
        <v>37</v>
      </c>
      <c r="K46" s="4">
        <f t="shared" si="0"/>
        <v>35801</v>
      </c>
      <c r="L46" s="4">
        <v>35468.370000000003</v>
      </c>
      <c r="M46" s="4">
        <f t="shared" si="1"/>
        <v>429612</v>
      </c>
      <c r="N46" s="4">
        <f t="shared" si="2"/>
        <v>226.34984193888303</v>
      </c>
      <c r="O46" s="4">
        <f t="shared" si="3"/>
        <v>339.52476290832453</v>
      </c>
      <c r="P46" s="4"/>
      <c r="Q46" s="4">
        <f t="shared" si="5"/>
        <v>5549.1549999999997</v>
      </c>
      <c r="R46" s="4"/>
      <c r="S46" s="4">
        <f>'SEV 1. nov. 2013'!L46</f>
        <v>35468.370000000003</v>
      </c>
      <c r="T46" s="4">
        <v>190</v>
      </c>
      <c r="U46" s="4">
        <f t="shared" si="6"/>
        <v>142.63</v>
      </c>
    </row>
    <row r="47" spans="1:2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3">
        <v>38</v>
      </c>
      <c r="K47" s="5">
        <f t="shared" si="0"/>
        <v>36260.97</v>
      </c>
      <c r="L47" s="5">
        <v>35926.5</v>
      </c>
      <c r="M47" s="4">
        <f t="shared" si="1"/>
        <v>435131.64</v>
      </c>
      <c r="N47" s="5">
        <f t="shared" si="2"/>
        <v>229.25797681770285</v>
      </c>
      <c r="O47" s="5">
        <f t="shared" si="3"/>
        <v>343.88696522655425</v>
      </c>
      <c r="P47" s="5"/>
      <c r="Q47" s="4">
        <f t="shared" si="5"/>
        <v>5620.4503500000001</v>
      </c>
      <c r="R47" s="5"/>
      <c r="S47" s="4">
        <f>'SEV 1. nov. 2013'!L47</f>
        <v>35926.5</v>
      </c>
      <c r="T47" s="5">
        <v>190</v>
      </c>
      <c r="U47" s="5">
        <f t="shared" si="6"/>
        <v>144.47</v>
      </c>
    </row>
    <row r="48" spans="1:2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3">
        <v>39</v>
      </c>
      <c r="K48" s="5">
        <f t="shared" si="0"/>
        <v>36720.949999999997</v>
      </c>
      <c r="L48" s="5">
        <v>36384.65</v>
      </c>
      <c r="M48" s="4">
        <f t="shared" si="1"/>
        <v>440651.39999999997</v>
      </c>
      <c r="N48" s="5">
        <f t="shared" si="2"/>
        <v>232.16617492096941</v>
      </c>
      <c r="O48" s="5">
        <f t="shared" si="3"/>
        <v>348.24926238145412</v>
      </c>
      <c r="P48" s="5"/>
      <c r="Q48" s="4">
        <f t="shared" si="5"/>
        <v>5691.7472499999994</v>
      </c>
      <c r="R48" s="5"/>
      <c r="S48" s="4">
        <f>'SEV 1. nov. 2013'!L48</f>
        <v>36384.65</v>
      </c>
      <c r="T48" s="5">
        <v>190</v>
      </c>
      <c r="U48" s="5">
        <f t="shared" si="6"/>
        <v>146.30000000000001</v>
      </c>
    </row>
    <row r="49" spans="1:2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8">
        <v>40</v>
      </c>
      <c r="K49" s="5">
        <f t="shared" si="0"/>
        <v>37180.93</v>
      </c>
      <c r="L49" s="5">
        <v>36842.800000000003</v>
      </c>
      <c r="M49" s="4">
        <f t="shared" si="1"/>
        <v>446171.16000000003</v>
      </c>
      <c r="N49" s="5">
        <f t="shared" si="2"/>
        <v>235.07437302423605</v>
      </c>
      <c r="O49" s="5">
        <f t="shared" si="3"/>
        <v>352.61155953635409</v>
      </c>
      <c r="P49" s="5"/>
      <c r="Q49" s="4">
        <f t="shared" si="5"/>
        <v>5763.0441499999997</v>
      </c>
      <c r="R49" s="5"/>
      <c r="S49" s="4">
        <f>'SEV 1. nov. 2013'!L49</f>
        <v>36842.800000000003</v>
      </c>
      <c r="T49" s="5">
        <v>190</v>
      </c>
      <c r="U49" s="5">
        <f t="shared" si="6"/>
        <v>148.13</v>
      </c>
    </row>
    <row r="50" spans="1:2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3">
        <v>41</v>
      </c>
      <c r="K50" s="4">
        <f t="shared" si="0"/>
        <v>37640.910000000003</v>
      </c>
      <c r="L50" s="4">
        <v>37300.949999999997</v>
      </c>
      <c r="M50" s="4">
        <f t="shared" si="1"/>
        <v>451690.92000000004</v>
      </c>
      <c r="N50" s="4">
        <f t="shared" si="2"/>
        <v>237.98257112750267</v>
      </c>
      <c r="O50" s="4">
        <f t="shared" si="3"/>
        <v>356.97385669125401</v>
      </c>
      <c r="P50" s="4"/>
      <c r="Q50" s="4">
        <f t="shared" si="5"/>
        <v>5834.3410500000009</v>
      </c>
      <c r="R50" s="4"/>
      <c r="S50" s="4">
        <f>'SEV 1. nov. 2013'!L50</f>
        <v>37300.949999999997</v>
      </c>
      <c r="T50" s="4">
        <v>190</v>
      </c>
      <c r="U50" s="4">
        <f t="shared" si="6"/>
        <v>149.96</v>
      </c>
    </row>
    <row r="51" spans="1:21" x14ac:dyDescent="0.25">
      <c r="A51" s="8"/>
      <c r="B51" s="8"/>
      <c r="C51" s="8"/>
      <c r="D51" s="8"/>
      <c r="E51" s="8"/>
      <c r="F51" s="8"/>
      <c r="G51" s="8"/>
      <c r="H51" s="8"/>
      <c r="I51" s="8"/>
      <c r="J51" s="13">
        <v>42</v>
      </c>
      <c r="K51" s="5">
        <f t="shared" si="0"/>
        <v>38100.9</v>
      </c>
      <c r="L51" s="5">
        <v>37759.1</v>
      </c>
      <c r="M51" s="4">
        <f t="shared" si="1"/>
        <v>457210.80000000005</v>
      </c>
      <c r="N51" s="5">
        <f t="shared" si="2"/>
        <v>240.89083245521604</v>
      </c>
      <c r="O51" s="5">
        <f t="shared" si="3"/>
        <v>361.33624868282408</v>
      </c>
      <c r="P51" s="5"/>
      <c r="Q51" s="4">
        <f t="shared" si="5"/>
        <v>5905.6395000000002</v>
      </c>
      <c r="R51" s="5"/>
      <c r="S51" s="4">
        <f>'SEV 1. nov. 2013'!L51</f>
        <v>37759.1</v>
      </c>
      <c r="T51" s="5">
        <v>190</v>
      </c>
      <c r="U51" s="5">
        <f t="shared" si="6"/>
        <v>151.80000000000001</v>
      </c>
    </row>
    <row r="52" spans="1:2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3">
        <v>43</v>
      </c>
      <c r="K52" s="5">
        <f t="shared" si="0"/>
        <v>38560.879999999997</v>
      </c>
      <c r="L52" s="5">
        <v>38217.25</v>
      </c>
      <c r="M52" s="4">
        <f t="shared" si="1"/>
        <v>462730.55999999994</v>
      </c>
      <c r="N52" s="5">
        <f t="shared" si="2"/>
        <v>243.79903055848257</v>
      </c>
      <c r="O52" s="5">
        <f t="shared" si="3"/>
        <v>365.69854583772383</v>
      </c>
      <c r="P52" s="5"/>
      <c r="Q52" s="4">
        <f t="shared" si="5"/>
        <v>5976.9363999999996</v>
      </c>
      <c r="R52" s="5"/>
      <c r="S52" s="4">
        <f>'SEV 1. nov. 2013'!L52</f>
        <v>38217.25</v>
      </c>
      <c r="T52" s="5">
        <v>190</v>
      </c>
      <c r="U52" s="5">
        <f t="shared" si="6"/>
        <v>153.63</v>
      </c>
    </row>
    <row r="53" spans="1:2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3">
        <v>44</v>
      </c>
      <c r="K53" s="5">
        <f t="shared" si="0"/>
        <v>39020.86</v>
      </c>
      <c r="L53" s="5">
        <v>38675.4</v>
      </c>
      <c r="M53" s="4">
        <f t="shared" si="1"/>
        <v>468250.32</v>
      </c>
      <c r="N53" s="5">
        <f t="shared" si="2"/>
        <v>246.70722866174921</v>
      </c>
      <c r="O53" s="5">
        <f t="shared" si="3"/>
        <v>370.0608429926238</v>
      </c>
      <c r="P53" s="5"/>
      <c r="Q53" s="4">
        <f t="shared" si="5"/>
        <v>6048.2332999999999</v>
      </c>
      <c r="R53" s="5"/>
      <c r="S53" s="4">
        <f>'SEV 1. nov. 2013'!L53</f>
        <v>38675.4</v>
      </c>
      <c r="T53" s="5">
        <v>190</v>
      </c>
      <c r="U53" s="5">
        <f t="shared" si="6"/>
        <v>155.46</v>
      </c>
    </row>
    <row r="54" spans="1:2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3">
        <v>45</v>
      </c>
      <c r="K54" s="4">
        <f t="shared" si="0"/>
        <v>39480.839999999997</v>
      </c>
      <c r="L54" s="4">
        <v>39133.550000000003</v>
      </c>
      <c r="M54" s="4">
        <f t="shared" si="1"/>
        <v>473770.07999999996</v>
      </c>
      <c r="N54" s="4">
        <f t="shared" si="2"/>
        <v>249.6154267650158</v>
      </c>
      <c r="O54" s="4">
        <f t="shared" si="3"/>
        <v>374.42314014752367</v>
      </c>
      <c r="P54" s="4"/>
      <c r="Q54" s="4">
        <f t="shared" si="5"/>
        <v>6119.5301999999992</v>
      </c>
      <c r="R54" s="4"/>
      <c r="S54" s="4">
        <f>'SEV 1. nov. 2013'!L54</f>
        <v>39133.550000000003</v>
      </c>
      <c r="T54" s="4">
        <v>190</v>
      </c>
      <c r="U54" s="4">
        <f t="shared" si="6"/>
        <v>157.29</v>
      </c>
    </row>
    <row r="55" spans="1:2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3">
        <v>46</v>
      </c>
      <c r="K55" s="5">
        <f t="shared" si="0"/>
        <v>39940.83</v>
      </c>
      <c r="L55" s="5">
        <v>39591.699999999997</v>
      </c>
      <c r="M55" s="4">
        <f t="shared" si="1"/>
        <v>479289.96</v>
      </c>
      <c r="N55" s="5">
        <f t="shared" si="2"/>
        <v>252.5236880927292</v>
      </c>
      <c r="O55" s="5">
        <f t="shared" si="3"/>
        <v>378.78553213909379</v>
      </c>
      <c r="P55" s="5"/>
      <c r="Q55" s="4">
        <f t="shared" si="5"/>
        <v>6190.8286500000004</v>
      </c>
      <c r="R55" s="5"/>
      <c r="S55" s="4">
        <f>'SEV 1. nov. 2013'!L55</f>
        <v>39591.699999999997</v>
      </c>
      <c r="T55" s="5">
        <v>190</v>
      </c>
      <c r="U55" s="5">
        <f t="shared" si="6"/>
        <v>159.13</v>
      </c>
    </row>
    <row r="56" spans="1:2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3">
        <v>47</v>
      </c>
      <c r="K56" s="5">
        <f t="shared" si="0"/>
        <v>40400.81</v>
      </c>
      <c r="L56" s="5">
        <v>40049.85</v>
      </c>
      <c r="M56" s="4">
        <f t="shared" si="1"/>
        <v>484809.72</v>
      </c>
      <c r="N56" s="5">
        <f t="shared" si="2"/>
        <v>255.43188619599576</v>
      </c>
      <c r="O56" s="5">
        <f t="shared" si="3"/>
        <v>383.14782929399365</v>
      </c>
      <c r="P56" s="5"/>
      <c r="Q56" s="4">
        <f t="shared" si="5"/>
        <v>6262.1255499999997</v>
      </c>
      <c r="R56" s="5"/>
      <c r="S56" s="4">
        <f>'SEV 1. nov. 2013'!L56</f>
        <v>40049.85</v>
      </c>
      <c r="T56" s="5">
        <v>190</v>
      </c>
      <c r="U56" s="5">
        <f t="shared" si="6"/>
        <v>160.96</v>
      </c>
    </row>
    <row r="57" spans="1:21" ht="15.75" x14ac:dyDescent="0.25">
      <c r="A57" s="7"/>
      <c r="B57" s="8"/>
      <c r="C57" s="8"/>
      <c r="D57" s="8"/>
      <c r="E57" s="8"/>
      <c r="F57" s="8"/>
      <c r="G57" s="8"/>
      <c r="H57" s="8"/>
      <c r="I57" s="8"/>
      <c r="J57" s="13">
        <v>48</v>
      </c>
      <c r="K57" s="5">
        <f t="shared" si="0"/>
        <v>40860.79</v>
      </c>
      <c r="L57" s="5">
        <v>40508</v>
      </c>
      <c r="M57" s="4">
        <f t="shared" si="1"/>
        <v>490329.48</v>
      </c>
      <c r="N57" s="5">
        <f t="shared" si="2"/>
        <v>258.34008429926234</v>
      </c>
      <c r="O57" s="5">
        <f t="shared" si="3"/>
        <v>387.51012644889352</v>
      </c>
      <c r="P57" s="5"/>
      <c r="Q57" s="4">
        <f t="shared" si="5"/>
        <v>6333.42245</v>
      </c>
      <c r="R57" s="5"/>
      <c r="S57" s="4">
        <f>'SEV 1. nov. 2013'!L57</f>
        <v>40508</v>
      </c>
      <c r="T57" s="5">
        <v>190</v>
      </c>
      <c r="U57" s="5">
        <f t="shared" si="6"/>
        <v>162.79</v>
      </c>
    </row>
    <row r="58" spans="1:21" ht="15.75" x14ac:dyDescent="0.25">
      <c r="A58" s="19"/>
      <c r="B58" s="13"/>
      <c r="C58" s="13"/>
      <c r="D58" s="13"/>
      <c r="E58" s="13"/>
      <c r="F58" s="13"/>
      <c r="G58" s="13"/>
      <c r="H58" s="13"/>
      <c r="I58" s="13"/>
      <c r="J58" s="13">
        <v>49</v>
      </c>
      <c r="K58" s="4">
        <f t="shared" si="0"/>
        <v>41320.769999999997</v>
      </c>
      <c r="L58" s="4">
        <v>40966.15</v>
      </c>
      <c r="M58" s="4">
        <f t="shared" si="1"/>
        <v>495849.24</v>
      </c>
      <c r="N58" s="4">
        <f t="shared" si="2"/>
        <v>261.24828240252896</v>
      </c>
      <c r="O58" s="4">
        <f t="shared" si="3"/>
        <v>391.87242360379344</v>
      </c>
      <c r="P58" s="4"/>
      <c r="Q58" s="4">
        <f t="shared" si="5"/>
        <v>6404.7193499999994</v>
      </c>
      <c r="R58" s="4"/>
      <c r="S58" s="4">
        <f>'SEV 1. nov. 2013'!L58</f>
        <v>40966.15</v>
      </c>
      <c r="T58" s="4">
        <v>190</v>
      </c>
      <c r="U58" s="4">
        <f t="shared" si="6"/>
        <v>164.62</v>
      </c>
    </row>
    <row r="59" spans="1:2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>
        <v>50</v>
      </c>
      <c r="K59" s="5">
        <f t="shared" si="0"/>
        <v>41780.76</v>
      </c>
      <c r="L59" s="5">
        <v>41424.300000000003</v>
      </c>
      <c r="M59" s="4">
        <f t="shared" si="1"/>
        <v>501369.12</v>
      </c>
      <c r="N59" s="5">
        <f t="shared" si="2"/>
        <v>264.15654373024233</v>
      </c>
      <c r="O59" s="5">
        <f t="shared" si="3"/>
        <v>396.2348155953635</v>
      </c>
      <c r="P59" s="5"/>
      <c r="Q59" s="4">
        <f t="shared" si="5"/>
        <v>6476.0178000000005</v>
      </c>
      <c r="R59" s="5"/>
      <c r="S59" s="4">
        <f>'SEV 1. nov. 2013'!L59</f>
        <v>41424.300000000003</v>
      </c>
      <c r="T59" s="5">
        <v>190</v>
      </c>
      <c r="U59" s="5">
        <f t="shared" si="6"/>
        <v>166.46</v>
      </c>
    </row>
    <row r="60" spans="1:2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0"/>
      <c r="M60" s="3"/>
      <c r="N60" s="3"/>
      <c r="O60" s="10"/>
      <c r="P60" s="14"/>
      <c r="Q60" s="14"/>
      <c r="R60" s="3"/>
    </row>
    <row r="61" spans="1:2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6"/>
      <c r="M61" s="3"/>
      <c r="N61" s="3"/>
      <c r="O61" s="17"/>
      <c r="P61" s="14"/>
      <c r="Q61" s="14"/>
      <c r="R61" s="3"/>
    </row>
    <row r="62" spans="1:2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1" t="s">
        <v>0</v>
      </c>
      <c r="N62" s="21" t="s">
        <v>11</v>
      </c>
      <c r="O62" s="8"/>
      <c r="P62" s="14"/>
      <c r="Q62" s="14"/>
      <c r="R62" s="3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6"/>
      <c r="N63" s="16" t="s">
        <v>10</v>
      </c>
      <c r="O63" s="5"/>
      <c r="P63" s="14"/>
      <c r="Q63" s="14"/>
      <c r="R63" s="3"/>
    </row>
    <row r="64" spans="1:2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3"/>
      <c r="M64" s="22"/>
      <c r="N64" s="24">
        <v>0.155</v>
      </c>
      <c r="O64" s="5"/>
      <c r="P64" s="14"/>
      <c r="Q64" s="14"/>
      <c r="R64" s="3"/>
    </row>
    <row r="65" spans="1:18" x14ac:dyDescent="0.25">
      <c r="A65" s="25" t="s">
        <v>12</v>
      </c>
      <c r="B65" s="26"/>
      <c r="C65" s="26"/>
      <c r="D65" s="27"/>
      <c r="E65" s="27"/>
      <c r="F65" s="26"/>
      <c r="G65" s="26"/>
      <c r="H65" s="26"/>
      <c r="I65" s="26"/>
      <c r="J65" s="26"/>
      <c r="K65" s="26"/>
      <c r="L65" s="28">
        <v>8582.232</v>
      </c>
      <c r="M65" s="28">
        <f>K16*40%</f>
        <v>8692.8639999999996</v>
      </c>
      <c r="N65" s="6">
        <f>M65*$N$64</f>
        <v>1347.39392</v>
      </c>
      <c r="O65" s="5"/>
      <c r="P65" s="2"/>
      <c r="Q65" s="2"/>
      <c r="R65" s="2"/>
    </row>
    <row r="66" spans="1:18" x14ac:dyDescent="0.25">
      <c r="A66" s="29" t="s">
        <v>13</v>
      </c>
      <c r="B66" s="13"/>
      <c r="C66" s="13"/>
      <c r="D66" s="30"/>
      <c r="E66" s="30"/>
      <c r="F66" s="13"/>
      <c r="G66" s="13"/>
      <c r="H66" s="13"/>
      <c r="I66" s="13"/>
      <c r="J66" s="13"/>
      <c r="K66" s="13"/>
      <c r="L66" s="6">
        <v>10727.79</v>
      </c>
      <c r="M66" s="6">
        <f>K16*50%</f>
        <v>10866.08</v>
      </c>
      <c r="N66" s="6">
        <f t="shared" ref="N66:N67" si="7">M66*$N$64</f>
        <v>1684.2424000000001</v>
      </c>
      <c r="O66" s="6"/>
      <c r="P66" s="2"/>
      <c r="Q66" s="2"/>
      <c r="R66" s="2"/>
    </row>
    <row r="67" spans="1:18" x14ac:dyDescent="0.25">
      <c r="A67" s="29" t="s">
        <v>14</v>
      </c>
      <c r="B67" s="13"/>
      <c r="C67" s="13"/>
      <c r="D67" s="30"/>
      <c r="E67" s="30"/>
      <c r="F67" s="13"/>
      <c r="G67" s="13"/>
      <c r="H67" s="13"/>
      <c r="I67" s="13"/>
      <c r="J67" s="13"/>
      <c r="K67" s="13"/>
      <c r="L67" s="6">
        <v>12873.348</v>
      </c>
      <c r="M67" s="6">
        <f>K16*60%</f>
        <v>13039.296</v>
      </c>
      <c r="N67" s="6">
        <f t="shared" si="7"/>
        <v>2021.09088</v>
      </c>
      <c r="O67" s="13"/>
      <c r="P67" s="2"/>
      <c r="Q67" s="2"/>
      <c r="R67" s="2"/>
    </row>
    <row r="68" spans="1:18" x14ac:dyDescent="0.25">
      <c r="A68" s="31" t="s">
        <v>15</v>
      </c>
      <c r="B68" s="22"/>
      <c r="C68" s="22"/>
      <c r="D68" s="32"/>
      <c r="E68" s="32"/>
      <c r="F68" s="22"/>
      <c r="G68" s="22"/>
      <c r="H68" s="22"/>
      <c r="I68" s="22"/>
      <c r="J68" s="22"/>
      <c r="K68" s="22"/>
      <c r="L68" s="33">
        <v>15018.906000000001</v>
      </c>
      <c r="M68" s="33">
        <f>K16*70%</f>
        <v>15212.511999999999</v>
      </c>
      <c r="N68" s="33">
        <f>M68*$N$64</f>
        <v>2357.9393599999999</v>
      </c>
      <c r="O68" s="8"/>
      <c r="P68" s="2"/>
      <c r="Q68" s="2"/>
      <c r="R68" s="2"/>
    </row>
    <row r="69" spans="1:18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3"/>
      <c r="Q69" s="3"/>
      <c r="R69" s="3"/>
    </row>
    <row r="70" spans="1:18" ht="15.75" x14ac:dyDescent="0.25">
      <c r="A70" s="7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3"/>
      <c r="Q70" s="3"/>
      <c r="R70" s="3"/>
    </row>
    <row r="71" spans="1:18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8"/>
      <c r="M71" s="8"/>
      <c r="N71" s="8"/>
      <c r="O71" s="8"/>
      <c r="P71" s="3"/>
      <c r="Q71" s="3"/>
      <c r="R71" s="3"/>
    </row>
    <row r="72" spans="1:18" x14ac:dyDescent="0.25">
      <c r="A72" s="34" t="s">
        <v>17</v>
      </c>
      <c r="B72" s="26"/>
      <c r="C72" s="26"/>
      <c r="D72" s="26"/>
      <c r="E72" s="26"/>
      <c r="F72" s="35"/>
      <c r="G72" s="35"/>
      <c r="H72" s="26"/>
      <c r="I72" s="26"/>
      <c r="J72" s="35">
        <f>ROUND(N16*0.18,2)</f>
        <v>24.73</v>
      </c>
      <c r="K72" s="43"/>
      <c r="L72" s="41"/>
      <c r="M72" s="8"/>
      <c r="N72" s="8"/>
      <c r="O72" s="3"/>
      <c r="P72" s="3"/>
      <c r="Q72" s="3"/>
      <c r="R72" s="3"/>
    </row>
    <row r="73" spans="1:18" x14ac:dyDescent="0.25">
      <c r="A73" s="36" t="s">
        <v>18</v>
      </c>
      <c r="B73" s="22"/>
      <c r="C73" s="22"/>
      <c r="D73" s="22"/>
      <c r="E73" s="22"/>
      <c r="F73" s="37"/>
      <c r="G73" s="37"/>
      <c r="H73" s="22"/>
      <c r="I73" s="22"/>
      <c r="J73" s="37">
        <f>J72*2</f>
        <v>49.46</v>
      </c>
      <c r="K73" s="43"/>
      <c r="L73" s="41"/>
      <c r="M73" s="8"/>
      <c r="N73" s="8"/>
      <c r="O73" s="3"/>
      <c r="P73" s="3"/>
      <c r="Q73" s="3"/>
      <c r="R7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4"/>
  <sheetViews>
    <sheetView topLeftCell="A40" workbookViewId="0">
      <selection activeCell="K10" sqref="K10:K59"/>
    </sheetView>
  </sheetViews>
  <sheetFormatPr defaultRowHeight="15" x14ac:dyDescent="0.25"/>
  <cols>
    <col min="1" max="2" width="4.85546875" customWidth="1"/>
    <col min="3" max="3" width="4.42578125" customWidth="1"/>
    <col min="4" max="4" width="4.28515625" customWidth="1"/>
    <col min="5" max="5" width="5.5703125" customWidth="1"/>
    <col min="6" max="6" width="4.5703125" customWidth="1"/>
    <col min="7" max="7" width="4.28515625" customWidth="1"/>
    <col min="8" max="8" width="4.42578125" customWidth="1"/>
    <col min="9" max="9" width="4" customWidth="1"/>
    <col min="12" max="12" width="0" hidden="1" customWidth="1"/>
    <col min="13" max="13" width="11.28515625" customWidth="1"/>
    <col min="19" max="19" width="9.140625" customWidth="1"/>
    <col min="20" max="20" width="0" hidden="1" customWidth="1"/>
  </cols>
  <sheetData>
    <row r="1" spans="1:22" ht="15.75" x14ac:dyDescent="0.25">
      <c r="A1" s="7" t="s">
        <v>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3"/>
      <c r="S1" s="3"/>
      <c r="T1" s="3"/>
      <c r="U1" s="3"/>
      <c r="V1" s="3"/>
    </row>
    <row r="2" spans="1:22" x14ac:dyDescent="0.25">
      <c r="A2" s="9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3"/>
      <c r="S2" s="3"/>
      <c r="T2" s="3"/>
      <c r="U2" s="3"/>
      <c r="V2" s="3"/>
    </row>
    <row r="3" spans="1:22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3"/>
      <c r="S3" s="3"/>
      <c r="T3" s="3"/>
      <c r="U3" s="3"/>
      <c r="V3" s="3"/>
    </row>
    <row r="4" spans="1:22" x14ac:dyDescent="0.25">
      <c r="A4" s="38" t="s">
        <v>1</v>
      </c>
      <c r="B4" s="26"/>
      <c r="C4" s="26"/>
      <c r="D4" s="26"/>
      <c r="E4" s="26"/>
      <c r="F4" s="26"/>
      <c r="G4" s="26"/>
      <c r="H4" s="26"/>
      <c r="I4" s="26"/>
      <c r="J4" s="21" t="s">
        <v>2</v>
      </c>
      <c r="K4" s="21" t="s">
        <v>0</v>
      </c>
      <c r="L4" s="21" t="s">
        <v>0</v>
      </c>
      <c r="M4" s="21" t="s">
        <v>4</v>
      </c>
      <c r="N4" s="21" t="s">
        <v>5</v>
      </c>
      <c r="O4" s="21" t="s">
        <v>6</v>
      </c>
      <c r="P4" s="21" t="s">
        <v>7</v>
      </c>
      <c r="Q4" s="21" t="s">
        <v>8</v>
      </c>
      <c r="R4" s="3"/>
      <c r="S4" s="3"/>
      <c r="T4" s="3"/>
      <c r="U4" s="3"/>
      <c r="V4" s="3"/>
    </row>
    <row r="5" spans="1:22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7">
        <v>1.5</v>
      </c>
      <c r="P5" s="17">
        <v>2</v>
      </c>
      <c r="Q5" s="16" t="s">
        <v>9</v>
      </c>
      <c r="R5" s="3"/>
      <c r="S5" s="3"/>
      <c r="T5" s="3"/>
      <c r="U5" s="3"/>
      <c r="V5" s="3"/>
    </row>
    <row r="6" spans="1:22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7"/>
      <c r="P6" s="17"/>
      <c r="Q6" s="16" t="s">
        <v>10</v>
      </c>
      <c r="R6" s="3"/>
      <c r="S6" s="3"/>
      <c r="T6" s="3"/>
      <c r="U6" s="3"/>
      <c r="V6" s="3"/>
    </row>
    <row r="7" spans="1:22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39"/>
      <c r="P7" s="22"/>
      <c r="Q7" s="24">
        <v>0.155</v>
      </c>
      <c r="R7" s="3"/>
      <c r="S7" s="3"/>
      <c r="T7" s="3"/>
      <c r="U7" s="44">
        <v>1.9E-2</v>
      </c>
      <c r="V7" s="3"/>
    </row>
    <row r="8" spans="1:22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1"/>
      <c r="P8" s="8"/>
      <c r="Q8" s="10"/>
      <c r="R8" s="3"/>
      <c r="S8" s="3"/>
      <c r="T8" s="3"/>
      <c r="U8" s="3"/>
      <c r="V8" s="3"/>
    </row>
    <row r="9" spans="1:22" x14ac:dyDescent="0.25">
      <c r="A9" s="12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41"/>
      <c r="N9" s="8"/>
      <c r="O9" s="8"/>
      <c r="P9" s="8"/>
      <c r="Q9" s="8"/>
      <c r="R9" s="3"/>
      <c r="S9" s="45">
        <v>2013</v>
      </c>
      <c r="T9" s="3"/>
      <c r="U9" s="3"/>
      <c r="V9" s="3"/>
    </row>
    <row r="10" spans="1:22" x14ac:dyDescent="0.25">
      <c r="A10" s="8">
        <v>1</v>
      </c>
      <c r="B10" s="8"/>
      <c r="C10" s="8"/>
      <c r="D10" s="8"/>
      <c r="E10" s="8"/>
      <c r="F10" s="8"/>
      <c r="G10" s="8"/>
      <c r="H10" s="8"/>
      <c r="I10" s="8"/>
      <c r="J10" s="8">
        <v>1</v>
      </c>
      <c r="K10" s="4">
        <f t="shared" ref="K10:K41" si="0">+ROUND(S10+T10+U10,2)</f>
        <v>19262.32</v>
      </c>
      <c r="L10" s="4">
        <v>18637.849999999999</v>
      </c>
      <c r="M10" s="4">
        <f t="shared" ref="M10:M41" si="1">K10*12</f>
        <v>231147.84</v>
      </c>
      <c r="N10" s="4">
        <f>M10/1898</f>
        <v>121.78495258166491</v>
      </c>
      <c r="O10" s="4">
        <f>N10*1.5</f>
        <v>182.67742887249736</v>
      </c>
      <c r="P10" s="4">
        <f>N10*2</f>
        <v>243.56990516332982</v>
      </c>
      <c r="Q10" s="4">
        <f t="shared" ref="Q10:Q41" si="2">K10*$Q$7</f>
        <v>2985.6596</v>
      </c>
      <c r="R10" s="4"/>
      <c r="S10" s="4">
        <f>'SEV 1. okt. 2013'!K10</f>
        <v>18903.16</v>
      </c>
      <c r="T10" s="4"/>
      <c r="U10" s="4">
        <f t="shared" ref="U10:U41" si="3">+ROUND((S10+T10)*U$7,2)</f>
        <v>359.16</v>
      </c>
      <c r="V10" s="3"/>
    </row>
    <row r="11" spans="1:22" x14ac:dyDescent="0.25">
      <c r="A11" s="8">
        <v>2</v>
      </c>
      <c r="B11" s="8"/>
      <c r="C11" s="8"/>
      <c r="D11" s="8"/>
      <c r="E11" s="8"/>
      <c r="F11" s="8"/>
      <c r="G11" s="8"/>
      <c r="H11" s="8"/>
      <c r="I11" s="8"/>
      <c r="J11" s="8">
        <v>2</v>
      </c>
      <c r="K11" s="5">
        <f t="shared" si="0"/>
        <v>19742.79</v>
      </c>
      <c r="L11" s="5">
        <v>19107.48</v>
      </c>
      <c r="M11" s="4">
        <f t="shared" si="1"/>
        <v>236913.48</v>
      </c>
      <c r="N11" s="5">
        <f t="shared" ref="N11:N59" si="4">M11/1898</f>
        <v>124.82269757639621</v>
      </c>
      <c r="O11" s="5">
        <f t="shared" ref="O11:O59" si="5">N11*1.5</f>
        <v>187.23404636459432</v>
      </c>
      <c r="P11" s="5">
        <f t="shared" ref="P11:P28" si="6">N11*2</f>
        <v>249.64539515279242</v>
      </c>
      <c r="Q11" s="4">
        <f t="shared" si="2"/>
        <v>3060.1324500000001</v>
      </c>
      <c r="R11" s="5"/>
      <c r="S11" s="4">
        <f>'SEV 1. okt. 2013'!K11</f>
        <v>19374.669999999998</v>
      </c>
      <c r="T11" s="5"/>
      <c r="U11" s="5">
        <f t="shared" si="3"/>
        <v>368.12</v>
      </c>
      <c r="V11" s="3"/>
    </row>
    <row r="12" spans="1:22" x14ac:dyDescent="0.25">
      <c r="A12" s="8">
        <v>3</v>
      </c>
      <c r="B12" s="8"/>
      <c r="C12" s="8"/>
      <c r="D12" s="8"/>
      <c r="E12" s="8"/>
      <c r="F12" s="8"/>
      <c r="G12" s="8"/>
      <c r="H12" s="8"/>
      <c r="I12" s="8"/>
      <c r="J12" s="8">
        <v>3</v>
      </c>
      <c r="K12" s="5">
        <f t="shared" si="0"/>
        <v>20223.25</v>
      </c>
      <c r="L12" s="5">
        <v>19577.099999999999</v>
      </c>
      <c r="M12" s="4">
        <f t="shared" si="1"/>
        <v>242679</v>
      </c>
      <c r="N12" s="5">
        <f t="shared" si="4"/>
        <v>127.86037934668072</v>
      </c>
      <c r="O12" s="5">
        <f t="shared" si="5"/>
        <v>191.79056902002108</v>
      </c>
      <c r="P12" s="5">
        <f t="shared" si="6"/>
        <v>255.72075869336143</v>
      </c>
      <c r="Q12" s="4">
        <f t="shared" si="2"/>
        <v>3134.6037499999998</v>
      </c>
      <c r="R12" s="5"/>
      <c r="S12" s="4">
        <f>'SEV 1. okt. 2013'!K12</f>
        <v>19846.169999999998</v>
      </c>
      <c r="T12" s="5"/>
      <c r="U12" s="5">
        <f t="shared" si="3"/>
        <v>377.08</v>
      </c>
      <c r="V12" s="3"/>
    </row>
    <row r="13" spans="1:22" x14ac:dyDescent="0.25">
      <c r="A13" s="8">
        <v>4</v>
      </c>
      <c r="B13" s="12">
        <v>2</v>
      </c>
      <c r="C13" s="8"/>
      <c r="D13" s="8"/>
      <c r="E13" s="8"/>
      <c r="F13" s="8"/>
      <c r="G13" s="8"/>
      <c r="H13" s="8"/>
      <c r="I13" s="8"/>
      <c r="J13" s="8">
        <v>4</v>
      </c>
      <c r="K13" s="5">
        <f t="shared" si="0"/>
        <v>20703.72</v>
      </c>
      <c r="L13" s="5">
        <v>20046.73</v>
      </c>
      <c r="M13" s="4">
        <f t="shared" si="1"/>
        <v>248444.64</v>
      </c>
      <c r="N13" s="5">
        <f t="shared" si="4"/>
        <v>130.89812434141203</v>
      </c>
      <c r="O13" s="5">
        <f t="shared" si="5"/>
        <v>196.34718651211804</v>
      </c>
      <c r="P13" s="5">
        <f t="shared" si="6"/>
        <v>261.79624868282406</v>
      </c>
      <c r="Q13" s="4">
        <f t="shared" si="2"/>
        <v>3209.0766000000003</v>
      </c>
      <c r="R13" s="5"/>
      <c r="S13" s="4">
        <f>'SEV 1. okt. 2013'!K13</f>
        <v>20317.68</v>
      </c>
      <c r="T13" s="5"/>
      <c r="U13" s="5">
        <f t="shared" si="3"/>
        <v>386.04</v>
      </c>
      <c r="V13" s="3"/>
    </row>
    <row r="14" spans="1:22" x14ac:dyDescent="0.25">
      <c r="A14" s="8">
        <v>5</v>
      </c>
      <c r="B14" s="8">
        <v>1</v>
      </c>
      <c r="C14" s="8"/>
      <c r="D14" s="8"/>
      <c r="E14" s="8"/>
      <c r="F14" s="8"/>
      <c r="G14" s="8"/>
      <c r="H14" s="8"/>
      <c r="I14" s="8"/>
      <c r="J14" s="8">
        <v>5</v>
      </c>
      <c r="K14" s="4">
        <f t="shared" si="0"/>
        <v>21184.17</v>
      </c>
      <c r="L14" s="4">
        <v>20516.349999999999</v>
      </c>
      <c r="M14" s="4">
        <f t="shared" si="1"/>
        <v>254210.03999999998</v>
      </c>
      <c r="N14" s="4">
        <f t="shared" si="4"/>
        <v>133.93574288724972</v>
      </c>
      <c r="O14" s="4">
        <f t="shared" si="5"/>
        <v>200.90361433087457</v>
      </c>
      <c r="P14" s="4">
        <f t="shared" si="6"/>
        <v>267.87148577449943</v>
      </c>
      <c r="Q14" s="4">
        <f t="shared" si="2"/>
        <v>3283.5463499999996</v>
      </c>
      <c r="R14" s="4"/>
      <c r="S14" s="4">
        <f>'SEV 1. okt. 2013'!K14</f>
        <v>20789.18</v>
      </c>
      <c r="T14" s="4"/>
      <c r="U14" s="4">
        <f t="shared" si="3"/>
        <v>394.99</v>
      </c>
      <c r="V14" s="3"/>
    </row>
    <row r="15" spans="1:22" x14ac:dyDescent="0.25">
      <c r="A15" s="8">
        <v>6</v>
      </c>
      <c r="B15" s="8">
        <v>2</v>
      </c>
      <c r="C15" s="12">
        <v>3</v>
      </c>
      <c r="D15" s="8"/>
      <c r="E15" s="8"/>
      <c r="F15" s="8"/>
      <c r="G15" s="8"/>
      <c r="H15" s="8"/>
      <c r="I15" s="8"/>
      <c r="J15" s="8">
        <v>6</v>
      </c>
      <c r="K15" s="5">
        <f t="shared" si="0"/>
        <v>21664.61</v>
      </c>
      <c r="L15" s="5">
        <v>20985.96</v>
      </c>
      <c r="M15" s="4">
        <f t="shared" si="1"/>
        <v>259975.32</v>
      </c>
      <c r="N15" s="5">
        <f t="shared" si="4"/>
        <v>136.97329820864067</v>
      </c>
      <c r="O15" s="5">
        <f t="shared" si="5"/>
        <v>205.45994731296099</v>
      </c>
      <c r="P15" s="5">
        <f t="shared" si="6"/>
        <v>273.94659641728134</v>
      </c>
      <c r="Q15" s="4">
        <f t="shared" si="2"/>
        <v>3358.0145499999999</v>
      </c>
      <c r="R15" s="5"/>
      <c r="S15" s="4">
        <f>'SEV 1. okt. 2013'!K15</f>
        <v>21260.66</v>
      </c>
      <c r="T15" s="5"/>
      <c r="U15" s="5">
        <f t="shared" si="3"/>
        <v>403.95</v>
      </c>
      <c r="V15" s="3"/>
    </row>
    <row r="16" spans="1:22" x14ac:dyDescent="0.25">
      <c r="A16" s="8">
        <v>7</v>
      </c>
      <c r="B16" s="8">
        <v>3</v>
      </c>
      <c r="C16" s="8">
        <v>1</v>
      </c>
      <c r="D16" s="8"/>
      <c r="E16" s="8"/>
      <c r="F16" s="8"/>
      <c r="G16" s="8"/>
      <c r="H16" s="8"/>
      <c r="I16" s="8"/>
      <c r="J16" s="8">
        <v>7</v>
      </c>
      <c r="K16" s="5">
        <f t="shared" si="0"/>
        <v>22145.07</v>
      </c>
      <c r="L16" s="5">
        <v>21455.58</v>
      </c>
      <c r="M16" s="4">
        <f t="shared" si="1"/>
        <v>265740.83999999997</v>
      </c>
      <c r="N16" s="5">
        <f t="shared" si="4"/>
        <v>140.01097997892518</v>
      </c>
      <c r="O16" s="5">
        <f t="shared" si="5"/>
        <v>210.01646996838775</v>
      </c>
      <c r="P16" s="5">
        <f t="shared" si="6"/>
        <v>280.02195995785036</v>
      </c>
      <c r="Q16" s="4">
        <f t="shared" si="2"/>
        <v>3432.48585</v>
      </c>
      <c r="R16" s="5"/>
      <c r="S16" s="4">
        <f>'SEV 1. okt. 2013'!K16</f>
        <v>21732.16</v>
      </c>
      <c r="T16" s="5"/>
      <c r="U16" s="5">
        <f t="shared" si="3"/>
        <v>412.91</v>
      </c>
      <c r="V16" s="3"/>
    </row>
    <row r="17" spans="1:22" x14ac:dyDescent="0.25">
      <c r="A17" s="8">
        <v>8</v>
      </c>
      <c r="B17" s="8">
        <v>4</v>
      </c>
      <c r="C17" s="8">
        <v>2</v>
      </c>
      <c r="D17" s="8"/>
      <c r="E17" s="8"/>
      <c r="F17" s="8"/>
      <c r="G17" s="8"/>
      <c r="H17" s="8"/>
      <c r="I17" s="8"/>
      <c r="J17" s="8">
        <v>8</v>
      </c>
      <c r="K17" s="5">
        <f t="shared" si="0"/>
        <v>22625.54</v>
      </c>
      <c r="L17" s="5">
        <v>21925.21</v>
      </c>
      <c r="M17" s="4">
        <f t="shared" si="1"/>
        <v>271506.48</v>
      </c>
      <c r="N17" s="5">
        <f t="shared" si="4"/>
        <v>143.04872497365648</v>
      </c>
      <c r="O17" s="5">
        <f t="shared" si="5"/>
        <v>214.57308746048471</v>
      </c>
      <c r="P17" s="5">
        <f t="shared" si="6"/>
        <v>286.09744994731295</v>
      </c>
      <c r="Q17" s="4">
        <f t="shared" si="2"/>
        <v>3506.9587000000001</v>
      </c>
      <c r="R17" s="5"/>
      <c r="S17" s="4">
        <f>'SEV 1. okt. 2013'!K17</f>
        <v>22203.67</v>
      </c>
      <c r="T17" s="5"/>
      <c r="U17" s="5">
        <f t="shared" si="3"/>
        <v>421.87</v>
      </c>
      <c r="V17" s="3"/>
    </row>
    <row r="18" spans="1:22" x14ac:dyDescent="0.25">
      <c r="A18" s="8"/>
      <c r="B18" s="8">
        <v>5</v>
      </c>
      <c r="C18" s="8">
        <v>3</v>
      </c>
      <c r="D18" s="12">
        <v>4</v>
      </c>
      <c r="E18" s="8"/>
      <c r="F18" s="8"/>
      <c r="G18" s="8"/>
      <c r="H18" s="8"/>
      <c r="I18" s="8"/>
      <c r="J18" s="8">
        <v>9</v>
      </c>
      <c r="K18" s="4">
        <f t="shared" si="0"/>
        <v>23106</v>
      </c>
      <c r="L18" s="4">
        <v>22394.83</v>
      </c>
      <c r="M18" s="4">
        <f t="shared" si="1"/>
        <v>277272</v>
      </c>
      <c r="N18" s="4">
        <f t="shared" si="4"/>
        <v>146.08640674394098</v>
      </c>
      <c r="O18" s="4">
        <f t="shared" si="5"/>
        <v>219.12961011591148</v>
      </c>
      <c r="P18" s="4">
        <f t="shared" si="6"/>
        <v>292.17281348788197</v>
      </c>
      <c r="Q18" s="4">
        <f t="shared" si="2"/>
        <v>3581.43</v>
      </c>
      <c r="R18" s="4"/>
      <c r="S18" s="4">
        <f>'SEV 1. okt. 2013'!K18</f>
        <v>22675.17</v>
      </c>
      <c r="T18" s="4"/>
      <c r="U18" s="4">
        <f t="shared" si="3"/>
        <v>430.83</v>
      </c>
      <c r="V18" s="3"/>
    </row>
    <row r="19" spans="1:22" x14ac:dyDescent="0.25">
      <c r="A19" s="8"/>
      <c r="B19" s="8">
        <v>6</v>
      </c>
      <c r="C19" s="8">
        <v>4</v>
      </c>
      <c r="D19" s="8">
        <v>1</v>
      </c>
      <c r="E19" s="8"/>
      <c r="F19" s="8"/>
      <c r="G19" s="8"/>
      <c r="H19" s="8"/>
      <c r="I19" s="8"/>
      <c r="J19" s="8">
        <v>10</v>
      </c>
      <c r="K19" s="5">
        <f t="shared" si="0"/>
        <v>23586.45</v>
      </c>
      <c r="L19" s="5">
        <v>22864.44</v>
      </c>
      <c r="M19" s="4">
        <f t="shared" si="1"/>
        <v>283037.40000000002</v>
      </c>
      <c r="N19" s="5">
        <f t="shared" si="4"/>
        <v>149.12402528977873</v>
      </c>
      <c r="O19" s="5">
        <f t="shared" si="5"/>
        <v>223.68603793466809</v>
      </c>
      <c r="P19" s="5">
        <f t="shared" si="6"/>
        <v>298.24805057955746</v>
      </c>
      <c r="Q19" s="4">
        <f t="shared" si="2"/>
        <v>3655.89975</v>
      </c>
      <c r="R19" s="5"/>
      <c r="S19" s="4">
        <f>'SEV 1. okt. 2013'!K19</f>
        <v>23146.66</v>
      </c>
      <c r="T19" s="5"/>
      <c r="U19" s="5">
        <f t="shared" si="3"/>
        <v>439.79</v>
      </c>
      <c r="V19" s="3"/>
    </row>
    <row r="20" spans="1:22" x14ac:dyDescent="0.25">
      <c r="A20" s="8"/>
      <c r="B20" s="8">
        <v>7</v>
      </c>
      <c r="C20" s="8">
        <v>5</v>
      </c>
      <c r="D20" s="8">
        <v>2</v>
      </c>
      <c r="E20" s="12">
        <v>5</v>
      </c>
      <c r="F20" s="8"/>
      <c r="G20" s="8"/>
      <c r="H20" s="8"/>
      <c r="I20" s="8"/>
      <c r="J20" s="8">
        <v>11</v>
      </c>
      <c r="K20" s="5">
        <f t="shared" si="0"/>
        <v>24066.92</v>
      </c>
      <c r="L20" s="5">
        <v>23334.07</v>
      </c>
      <c r="M20" s="4">
        <f t="shared" si="1"/>
        <v>288803.03999999998</v>
      </c>
      <c r="N20" s="5">
        <f t="shared" si="4"/>
        <v>152.16177028451</v>
      </c>
      <c r="O20" s="5">
        <f t="shared" si="5"/>
        <v>228.242655426765</v>
      </c>
      <c r="P20" s="5">
        <f t="shared" si="6"/>
        <v>304.32354056902</v>
      </c>
      <c r="Q20" s="4">
        <f t="shared" si="2"/>
        <v>3730.3725999999997</v>
      </c>
      <c r="R20" s="5"/>
      <c r="S20" s="4">
        <f>'SEV 1. okt. 2013'!K20</f>
        <v>23618.17</v>
      </c>
      <c r="T20" s="5"/>
      <c r="U20" s="5">
        <f t="shared" si="3"/>
        <v>448.75</v>
      </c>
      <c r="V20" s="3"/>
    </row>
    <row r="21" spans="1:22" x14ac:dyDescent="0.25">
      <c r="A21" s="8"/>
      <c r="B21" s="8"/>
      <c r="C21" s="8">
        <v>6</v>
      </c>
      <c r="D21" s="8">
        <v>3</v>
      </c>
      <c r="E21" s="8">
        <v>1</v>
      </c>
      <c r="F21" s="8"/>
      <c r="G21" s="8"/>
      <c r="H21" s="8"/>
      <c r="I21" s="8"/>
      <c r="J21" s="8">
        <v>12</v>
      </c>
      <c r="K21" s="5">
        <f t="shared" si="0"/>
        <v>24547.35</v>
      </c>
      <c r="L21" s="5">
        <v>23803.68</v>
      </c>
      <c r="M21" s="4">
        <f t="shared" si="1"/>
        <v>294568.19999999995</v>
      </c>
      <c r="N21" s="5">
        <f t="shared" si="4"/>
        <v>155.19926238145413</v>
      </c>
      <c r="O21" s="5">
        <f t="shared" si="5"/>
        <v>232.79889357218121</v>
      </c>
      <c r="P21" s="5">
        <f t="shared" si="6"/>
        <v>310.39852476290827</v>
      </c>
      <c r="Q21" s="4">
        <f t="shared" si="2"/>
        <v>3804.8392499999995</v>
      </c>
      <c r="R21" s="5"/>
      <c r="S21" s="4">
        <f>'SEV 1. okt. 2013'!K21</f>
        <v>24089.65</v>
      </c>
      <c r="T21" s="5"/>
      <c r="U21" s="5">
        <f t="shared" si="3"/>
        <v>457.7</v>
      </c>
      <c r="V21" s="3"/>
    </row>
    <row r="22" spans="1:22" x14ac:dyDescent="0.25">
      <c r="A22" s="8"/>
      <c r="B22" s="8"/>
      <c r="C22" s="8">
        <v>7</v>
      </c>
      <c r="D22" s="8">
        <v>4</v>
      </c>
      <c r="E22" s="8">
        <v>2</v>
      </c>
      <c r="F22" s="12">
        <v>6</v>
      </c>
      <c r="G22" s="8"/>
      <c r="H22" s="8"/>
      <c r="I22" s="8"/>
      <c r="J22" s="8">
        <v>13</v>
      </c>
      <c r="K22" s="4">
        <f t="shared" si="0"/>
        <v>25027.81</v>
      </c>
      <c r="L22" s="4">
        <v>24273.3</v>
      </c>
      <c r="M22" s="4">
        <f t="shared" si="1"/>
        <v>300333.72000000003</v>
      </c>
      <c r="N22" s="4">
        <f t="shared" si="4"/>
        <v>158.2369441517387</v>
      </c>
      <c r="O22" s="4">
        <f t="shared" si="5"/>
        <v>237.35541622760803</v>
      </c>
      <c r="P22" s="4">
        <f t="shared" si="6"/>
        <v>316.47388830347739</v>
      </c>
      <c r="Q22" s="4">
        <f t="shared" si="2"/>
        <v>3879.3105500000001</v>
      </c>
      <c r="R22" s="4"/>
      <c r="S22" s="4">
        <f>'SEV 1. okt. 2013'!K22</f>
        <v>24561.15</v>
      </c>
      <c r="T22" s="4"/>
      <c r="U22" s="4">
        <f t="shared" si="3"/>
        <v>466.66</v>
      </c>
      <c r="V22" s="3"/>
    </row>
    <row r="23" spans="1:22" x14ac:dyDescent="0.25">
      <c r="A23" s="8"/>
      <c r="B23" s="8"/>
      <c r="C23" s="8"/>
      <c r="D23" s="8">
        <v>5</v>
      </c>
      <c r="E23" s="8">
        <v>3</v>
      </c>
      <c r="F23" s="8">
        <v>1</v>
      </c>
      <c r="G23" s="8"/>
      <c r="H23" s="8"/>
      <c r="I23" s="8"/>
      <c r="J23" s="8">
        <v>14</v>
      </c>
      <c r="K23" s="5">
        <f t="shared" si="0"/>
        <v>25508.28</v>
      </c>
      <c r="L23" s="5">
        <v>24742.93</v>
      </c>
      <c r="M23" s="4">
        <f t="shared" si="1"/>
        <v>306099.36</v>
      </c>
      <c r="N23" s="5">
        <f t="shared" si="4"/>
        <v>161.27468914646997</v>
      </c>
      <c r="O23" s="5">
        <f t="shared" si="5"/>
        <v>241.91203371970494</v>
      </c>
      <c r="P23" s="5">
        <f t="shared" si="6"/>
        <v>322.54937829293993</v>
      </c>
      <c r="Q23" s="4">
        <f t="shared" si="2"/>
        <v>3953.7833999999998</v>
      </c>
      <c r="R23" s="5"/>
      <c r="S23" s="4">
        <f>'SEV 1. okt. 2013'!K23</f>
        <v>25032.66</v>
      </c>
      <c r="T23" s="5"/>
      <c r="U23" s="5">
        <f t="shared" si="3"/>
        <v>475.62</v>
      </c>
      <c r="V23" s="3"/>
    </row>
    <row r="24" spans="1:22" x14ac:dyDescent="0.25">
      <c r="A24" s="8"/>
      <c r="B24" s="8"/>
      <c r="C24" s="8"/>
      <c r="D24" s="8">
        <v>6</v>
      </c>
      <c r="E24" s="8">
        <v>4</v>
      </c>
      <c r="F24" s="8">
        <v>2</v>
      </c>
      <c r="G24" s="8"/>
      <c r="H24" s="8"/>
      <c r="I24" s="8"/>
      <c r="J24" s="8">
        <v>15</v>
      </c>
      <c r="K24" s="5">
        <f t="shared" si="0"/>
        <v>25988.75</v>
      </c>
      <c r="L24" s="5">
        <v>25212.560000000001</v>
      </c>
      <c r="M24" s="4">
        <f t="shared" si="1"/>
        <v>311865</v>
      </c>
      <c r="N24" s="5">
        <f t="shared" si="4"/>
        <v>164.31243414120127</v>
      </c>
      <c r="O24" s="5">
        <f t="shared" si="5"/>
        <v>246.4686512118019</v>
      </c>
      <c r="P24" s="5">
        <f t="shared" si="6"/>
        <v>328.62486828240253</v>
      </c>
      <c r="Q24" s="4">
        <f t="shared" si="2"/>
        <v>4028.2562499999999</v>
      </c>
      <c r="R24" s="5"/>
      <c r="S24" s="4">
        <f>'SEV 1. okt. 2013'!K24</f>
        <v>25504.17</v>
      </c>
      <c r="T24" s="5"/>
      <c r="U24" s="5">
        <f t="shared" si="3"/>
        <v>484.58</v>
      </c>
      <c r="V24" s="3"/>
    </row>
    <row r="25" spans="1:22" x14ac:dyDescent="0.25">
      <c r="A25" s="8"/>
      <c r="B25" s="8"/>
      <c r="C25" s="8"/>
      <c r="D25" s="8">
        <v>7</v>
      </c>
      <c r="E25" s="8">
        <v>5</v>
      </c>
      <c r="F25" s="8">
        <v>3</v>
      </c>
      <c r="G25" s="12">
        <v>7</v>
      </c>
      <c r="H25" s="8"/>
      <c r="I25" s="8"/>
      <c r="J25" s="8">
        <v>16</v>
      </c>
      <c r="K25" s="5">
        <f t="shared" si="0"/>
        <v>26469.21</v>
      </c>
      <c r="L25" s="5">
        <v>25682.18</v>
      </c>
      <c r="M25" s="4">
        <f t="shared" si="1"/>
        <v>317630.52</v>
      </c>
      <c r="N25" s="5">
        <f t="shared" si="4"/>
        <v>167.35011591148577</v>
      </c>
      <c r="O25" s="5">
        <f t="shared" si="5"/>
        <v>251.02517386722866</v>
      </c>
      <c r="P25" s="5">
        <f t="shared" si="6"/>
        <v>334.70023182297155</v>
      </c>
      <c r="Q25" s="4">
        <f t="shared" si="2"/>
        <v>4102.7275499999996</v>
      </c>
      <c r="R25" s="5"/>
      <c r="S25" s="4">
        <f>'SEV 1. okt. 2013'!K25</f>
        <v>25975.67</v>
      </c>
      <c r="T25" s="5"/>
      <c r="U25" s="5">
        <f t="shared" si="3"/>
        <v>493.54</v>
      </c>
      <c r="V25" s="3"/>
    </row>
    <row r="26" spans="1:22" x14ac:dyDescent="0.25">
      <c r="A26" s="8"/>
      <c r="B26" s="8"/>
      <c r="C26" s="8"/>
      <c r="D26" s="8"/>
      <c r="E26" s="8">
        <v>6</v>
      </c>
      <c r="F26" s="8">
        <v>4</v>
      </c>
      <c r="G26" s="8">
        <v>1</v>
      </c>
      <c r="H26" s="8"/>
      <c r="I26" s="8"/>
      <c r="J26" s="8">
        <v>17</v>
      </c>
      <c r="K26" s="4">
        <f t="shared" si="0"/>
        <v>26949.67</v>
      </c>
      <c r="L26" s="4">
        <v>26151.8</v>
      </c>
      <c r="M26" s="4">
        <f t="shared" si="1"/>
        <v>323396.03999999998</v>
      </c>
      <c r="N26" s="4">
        <f t="shared" si="4"/>
        <v>170.38779768177028</v>
      </c>
      <c r="O26" s="4">
        <f t="shared" si="5"/>
        <v>255.58169652265542</v>
      </c>
      <c r="P26" s="4">
        <f t="shared" si="6"/>
        <v>340.77559536354056</v>
      </c>
      <c r="Q26" s="4">
        <f t="shared" si="2"/>
        <v>4177.1988499999998</v>
      </c>
      <c r="R26" s="4"/>
      <c r="S26" s="4">
        <f>'SEV 1. okt. 2013'!K26</f>
        <v>26447.17</v>
      </c>
      <c r="T26" s="4"/>
      <c r="U26" s="4">
        <f t="shared" si="3"/>
        <v>502.5</v>
      </c>
      <c r="V26" s="3"/>
    </row>
    <row r="27" spans="1:22" x14ac:dyDescent="0.25">
      <c r="A27" s="8"/>
      <c r="B27" s="8"/>
      <c r="C27" s="8"/>
      <c r="D27" s="8"/>
      <c r="E27" s="8">
        <v>7</v>
      </c>
      <c r="F27" s="8">
        <v>5</v>
      </c>
      <c r="G27" s="8">
        <v>2</v>
      </c>
      <c r="H27" s="8"/>
      <c r="I27" s="8"/>
      <c r="J27" s="8">
        <v>18</v>
      </c>
      <c r="K27" s="5">
        <f t="shared" si="0"/>
        <v>27430.12</v>
      </c>
      <c r="L27" s="5">
        <v>26621.42</v>
      </c>
      <c r="M27" s="4">
        <f t="shared" si="1"/>
        <v>329161.44</v>
      </c>
      <c r="N27" s="5">
        <f t="shared" si="4"/>
        <v>173.425416227608</v>
      </c>
      <c r="O27" s="5">
        <f t="shared" si="5"/>
        <v>260.13812434141198</v>
      </c>
      <c r="P27" s="5">
        <f t="shared" si="6"/>
        <v>346.85083245521599</v>
      </c>
      <c r="Q27" s="4">
        <f t="shared" si="2"/>
        <v>4251.6686</v>
      </c>
      <c r="R27" s="5"/>
      <c r="S27" s="4">
        <f>'SEV 1. okt. 2013'!K27</f>
        <v>26918.67</v>
      </c>
      <c r="T27" s="5"/>
      <c r="U27" s="5">
        <f t="shared" si="3"/>
        <v>511.45</v>
      </c>
      <c r="V27" s="3"/>
    </row>
    <row r="28" spans="1:22" x14ac:dyDescent="0.25">
      <c r="A28" s="8"/>
      <c r="B28" s="8"/>
      <c r="C28" s="8"/>
      <c r="D28" s="8"/>
      <c r="E28" s="8"/>
      <c r="F28" s="8">
        <v>6</v>
      </c>
      <c r="G28" s="8">
        <v>3</v>
      </c>
      <c r="H28" s="8"/>
      <c r="I28" s="8"/>
      <c r="J28" s="8">
        <v>19</v>
      </c>
      <c r="K28" s="5">
        <f t="shared" si="0"/>
        <v>27910.57</v>
      </c>
      <c r="L28" s="5">
        <v>27091.040000000001</v>
      </c>
      <c r="M28" s="4">
        <f t="shared" si="1"/>
        <v>334926.83999999997</v>
      </c>
      <c r="N28" s="5">
        <f t="shared" si="4"/>
        <v>176.46303477344571</v>
      </c>
      <c r="O28" s="5">
        <f t="shared" si="5"/>
        <v>264.69455216016854</v>
      </c>
      <c r="P28" s="5">
        <f t="shared" si="6"/>
        <v>352.92606954689143</v>
      </c>
      <c r="Q28" s="4">
        <f t="shared" si="2"/>
        <v>4326.1383500000002</v>
      </c>
      <c r="R28" s="5"/>
      <c r="S28" s="4">
        <f>'SEV 1. okt. 2013'!K28</f>
        <v>27390.16</v>
      </c>
      <c r="T28" s="5"/>
      <c r="U28" s="5">
        <f t="shared" si="3"/>
        <v>520.41</v>
      </c>
      <c r="V28" s="3"/>
    </row>
    <row r="29" spans="1:22" x14ac:dyDescent="0.25">
      <c r="A29" s="8"/>
      <c r="B29" s="8"/>
      <c r="C29" s="8"/>
      <c r="D29" s="8"/>
      <c r="E29" s="8"/>
      <c r="F29" s="8">
        <v>7</v>
      </c>
      <c r="G29" s="8">
        <v>4</v>
      </c>
      <c r="H29" s="10">
        <v>8</v>
      </c>
      <c r="I29" s="8"/>
      <c r="J29" s="8">
        <v>20</v>
      </c>
      <c r="K29" s="5">
        <f t="shared" si="0"/>
        <v>28391.03</v>
      </c>
      <c r="L29" s="5">
        <v>27560.66</v>
      </c>
      <c r="M29" s="4">
        <f t="shared" si="1"/>
        <v>340692.36</v>
      </c>
      <c r="N29" s="5">
        <f t="shared" si="4"/>
        <v>179.50071654373025</v>
      </c>
      <c r="O29" s="5">
        <f t="shared" si="5"/>
        <v>269.25107481559536</v>
      </c>
      <c r="P29" s="5">
        <f>N29*2</f>
        <v>359.0014330874605</v>
      </c>
      <c r="Q29" s="4">
        <f t="shared" si="2"/>
        <v>4400.6096499999994</v>
      </c>
      <c r="R29" s="5"/>
      <c r="S29" s="4">
        <f>'SEV 1. okt. 2013'!K29</f>
        <v>27861.66</v>
      </c>
      <c r="T29" s="5"/>
      <c r="U29" s="5">
        <f t="shared" si="3"/>
        <v>529.37</v>
      </c>
      <c r="V29" s="3"/>
    </row>
    <row r="30" spans="1:22" x14ac:dyDescent="0.25">
      <c r="A30" s="8"/>
      <c r="B30" s="8"/>
      <c r="C30" s="8"/>
      <c r="D30" s="8"/>
      <c r="E30" s="8"/>
      <c r="F30" s="8"/>
      <c r="G30" s="8">
        <v>5</v>
      </c>
      <c r="H30" s="8">
        <v>1</v>
      </c>
      <c r="I30" s="8"/>
      <c r="J30" s="8">
        <v>21</v>
      </c>
      <c r="K30" s="4">
        <f t="shared" si="0"/>
        <v>28871.5</v>
      </c>
      <c r="L30" s="4">
        <v>28030.29</v>
      </c>
      <c r="M30" s="4">
        <f t="shared" si="1"/>
        <v>346458</v>
      </c>
      <c r="N30" s="4">
        <f t="shared" si="4"/>
        <v>182.53846153846155</v>
      </c>
      <c r="O30" s="4">
        <f t="shared" si="5"/>
        <v>273.80769230769232</v>
      </c>
      <c r="P30" s="4"/>
      <c r="Q30" s="4">
        <f t="shared" si="2"/>
        <v>4475.0824999999995</v>
      </c>
      <c r="R30" s="4"/>
      <c r="S30" s="4">
        <f>'SEV 1. okt. 2013'!K30</f>
        <v>28333.17</v>
      </c>
      <c r="T30" s="4"/>
      <c r="U30" s="4">
        <f t="shared" si="3"/>
        <v>538.33000000000004</v>
      </c>
      <c r="V30" s="3"/>
    </row>
    <row r="31" spans="1:22" x14ac:dyDescent="0.25">
      <c r="A31" s="8"/>
      <c r="B31" s="8"/>
      <c r="C31" s="8"/>
      <c r="D31" s="8"/>
      <c r="E31" s="8"/>
      <c r="F31" s="8"/>
      <c r="G31" s="8">
        <v>6</v>
      </c>
      <c r="H31" s="8">
        <v>2</v>
      </c>
      <c r="I31" s="8"/>
      <c r="J31" s="8">
        <v>22</v>
      </c>
      <c r="K31" s="5">
        <f t="shared" si="0"/>
        <v>29351.97</v>
      </c>
      <c r="L31" s="5">
        <v>28499.919999999998</v>
      </c>
      <c r="M31" s="4">
        <f t="shared" si="1"/>
        <v>352223.64</v>
      </c>
      <c r="N31" s="5">
        <f t="shared" si="4"/>
        <v>185.57620653319285</v>
      </c>
      <c r="O31" s="5">
        <f t="shared" si="5"/>
        <v>278.36430979978928</v>
      </c>
      <c r="P31" s="5"/>
      <c r="Q31" s="4">
        <f t="shared" si="2"/>
        <v>4549.5553500000005</v>
      </c>
      <c r="R31" s="5"/>
      <c r="S31" s="4">
        <f>'SEV 1. okt. 2013'!K31</f>
        <v>28804.68</v>
      </c>
      <c r="T31" s="5"/>
      <c r="U31" s="5">
        <f t="shared" si="3"/>
        <v>547.29</v>
      </c>
      <c r="V31" s="3"/>
    </row>
    <row r="32" spans="1:22" x14ac:dyDescent="0.25">
      <c r="A32" s="8"/>
      <c r="B32" s="8"/>
      <c r="C32" s="8"/>
      <c r="D32" s="8"/>
      <c r="E32" s="8"/>
      <c r="F32" s="8"/>
      <c r="G32" s="8">
        <v>7</v>
      </c>
      <c r="H32" s="8">
        <v>3</v>
      </c>
      <c r="I32" s="8"/>
      <c r="J32" s="8">
        <v>23</v>
      </c>
      <c r="K32" s="5">
        <f t="shared" si="0"/>
        <v>29832.43</v>
      </c>
      <c r="L32" s="5">
        <v>28969.54</v>
      </c>
      <c r="M32" s="4">
        <f t="shared" si="1"/>
        <v>357989.16000000003</v>
      </c>
      <c r="N32" s="5">
        <f t="shared" si="4"/>
        <v>188.61388830347735</v>
      </c>
      <c r="O32" s="5">
        <f t="shared" si="5"/>
        <v>282.92083245521604</v>
      </c>
      <c r="P32" s="5"/>
      <c r="Q32" s="4">
        <f t="shared" si="2"/>
        <v>4624.0266499999998</v>
      </c>
      <c r="R32" s="5"/>
      <c r="S32" s="4">
        <f>'SEV 1. okt. 2013'!K32</f>
        <v>29276.18</v>
      </c>
      <c r="T32" s="5"/>
      <c r="U32" s="5">
        <f t="shared" si="3"/>
        <v>556.25</v>
      </c>
      <c r="V32" s="3"/>
    </row>
    <row r="33" spans="1:22" x14ac:dyDescent="0.25">
      <c r="A33" s="8"/>
      <c r="B33" s="8"/>
      <c r="C33" s="8"/>
      <c r="D33" s="8"/>
      <c r="E33" s="8"/>
      <c r="F33" s="8"/>
      <c r="G33" s="8"/>
      <c r="H33" s="8">
        <v>4</v>
      </c>
      <c r="I33" s="8"/>
      <c r="J33" s="8">
        <v>24</v>
      </c>
      <c r="K33" s="5">
        <f t="shared" si="0"/>
        <v>30312.43</v>
      </c>
      <c r="L33" s="5">
        <v>29438.720000000001</v>
      </c>
      <c r="M33" s="4">
        <f t="shared" si="1"/>
        <v>363749.16000000003</v>
      </c>
      <c r="N33" s="5">
        <f t="shared" si="4"/>
        <v>191.64866174920971</v>
      </c>
      <c r="O33" s="5">
        <f t="shared" si="5"/>
        <v>287.47299262381455</v>
      </c>
      <c r="P33" s="5"/>
      <c r="Q33" s="4">
        <f t="shared" si="2"/>
        <v>4698.4266500000003</v>
      </c>
      <c r="R33" s="5"/>
      <c r="S33" s="4">
        <f>'SEV 1. okt. 2013'!K33</f>
        <v>29747.23</v>
      </c>
      <c r="T33" s="5"/>
      <c r="U33" s="5">
        <f t="shared" si="3"/>
        <v>565.20000000000005</v>
      </c>
      <c r="V33" s="3"/>
    </row>
    <row r="34" spans="1:22" x14ac:dyDescent="0.25">
      <c r="A34" s="8"/>
      <c r="B34" s="8"/>
      <c r="C34" s="8"/>
      <c r="D34" s="8"/>
      <c r="E34" s="8"/>
      <c r="F34" s="8"/>
      <c r="G34" s="8"/>
      <c r="H34" s="8">
        <v>5</v>
      </c>
      <c r="I34" s="8"/>
      <c r="J34" s="8">
        <v>25</v>
      </c>
      <c r="K34" s="4">
        <f t="shared" si="0"/>
        <v>30793.34</v>
      </c>
      <c r="L34" s="4">
        <v>29908.78</v>
      </c>
      <c r="M34" s="4">
        <f t="shared" si="1"/>
        <v>369520.08</v>
      </c>
      <c r="N34" s="4">
        <f t="shared" si="4"/>
        <v>194.68918861959958</v>
      </c>
      <c r="O34" s="4">
        <f t="shared" si="5"/>
        <v>292.03378292939937</v>
      </c>
      <c r="P34" s="4"/>
      <c r="Q34" s="4">
        <f t="shared" si="2"/>
        <v>4772.9677000000001</v>
      </c>
      <c r="R34" s="4"/>
      <c r="S34" s="4">
        <f>'SEV 1. okt. 2013'!K34</f>
        <v>30219.18</v>
      </c>
      <c r="T34" s="4"/>
      <c r="U34" s="4">
        <f t="shared" si="3"/>
        <v>574.16</v>
      </c>
      <c r="V34" s="3"/>
    </row>
    <row r="35" spans="1:22" x14ac:dyDescent="0.25">
      <c r="A35" s="8"/>
      <c r="B35" s="8"/>
      <c r="C35" s="8"/>
      <c r="D35" s="8"/>
      <c r="E35" s="8"/>
      <c r="F35" s="8"/>
      <c r="G35" s="8"/>
      <c r="H35" s="8">
        <v>6</v>
      </c>
      <c r="I35" s="8"/>
      <c r="J35" s="8">
        <v>26</v>
      </c>
      <c r="K35" s="5">
        <f t="shared" si="0"/>
        <v>31273.79</v>
      </c>
      <c r="L35" s="5">
        <v>30378.400000000001</v>
      </c>
      <c r="M35" s="4">
        <f t="shared" si="1"/>
        <v>375285.48</v>
      </c>
      <c r="N35" s="5">
        <f t="shared" si="4"/>
        <v>197.72680716543729</v>
      </c>
      <c r="O35" s="5">
        <f t="shared" si="5"/>
        <v>296.59021074815593</v>
      </c>
      <c r="P35" s="5"/>
      <c r="Q35" s="4">
        <f t="shared" si="2"/>
        <v>4847.4374500000004</v>
      </c>
      <c r="R35" s="5"/>
      <c r="S35" s="4">
        <f>'SEV 1. okt. 2013'!K35</f>
        <v>30690.67</v>
      </c>
      <c r="T35" s="5"/>
      <c r="U35" s="5">
        <f t="shared" si="3"/>
        <v>583.12</v>
      </c>
      <c r="V35" s="3"/>
    </row>
    <row r="36" spans="1:22" x14ac:dyDescent="0.25">
      <c r="A36" s="8"/>
      <c r="B36" s="8"/>
      <c r="C36" s="8"/>
      <c r="D36" s="8"/>
      <c r="E36" s="8"/>
      <c r="F36" s="8"/>
      <c r="G36" s="8"/>
      <c r="H36" s="8"/>
      <c r="I36" s="8"/>
      <c r="J36" s="8">
        <v>27</v>
      </c>
      <c r="K36" s="5">
        <f t="shared" si="0"/>
        <v>31754.26</v>
      </c>
      <c r="L36" s="5">
        <v>30848.03</v>
      </c>
      <c r="M36" s="4">
        <f t="shared" si="1"/>
        <v>381051.12</v>
      </c>
      <c r="N36" s="5">
        <f t="shared" si="4"/>
        <v>200.76455216016859</v>
      </c>
      <c r="O36" s="5">
        <f t="shared" si="5"/>
        <v>301.14682824025289</v>
      </c>
      <c r="P36" s="5"/>
      <c r="Q36" s="4">
        <f t="shared" si="2"/>
        <v>4921.9102999999996</v>
      </c>
      <c r="R36" s="5"/>
      <c r="S36" s="4">
        <f>'SEV 1. okt. 2013'!K36</f>
        <v>31162.18</v>
      </c>
      <c r="T36" s="5"/>
      <c r="U36" s="5">
        <f t="shared" si="3"/>
        <v>592.08000000000004</v>
      </c>
      <c r="V36" s="3"/>
    </row>
    <row r="37" spans="1:22" x14ac:dyDescent="0.25">
      <c r="A37" s="8"/>
      <c r="B37" s="8"/>
      <c r="C37" s="8"/>
      <c r="D37" s="8"/>
      <c r="E37" s="8"/>
      <c r="F37" s="8"/>
      <c r="G37" s="8"/>
      <c r="H37" s="8"/>
      <c r="I37" s="8"/>
      <c r="J37" s="8">
        <v>28</v>
      </c>
      <c r="K37" s="5">
        <f t="shared" si="0"/>
        <v>32234.720000000001</v>
      </c>
      <c r="L37" s="5">
        <v>31317.65</v>
      </c>
      <c r="M37" s="4">
        <f t="shared" si="1"/>
        <v>386816.64</v>
      </c>
      <c r="N37" s="5">
        <f t="shared" si="4"/>
        <v>203.80223393045313</v>
      </c>
      <c r="O37" s="5">
        <f t="shared" si="5"/>
        <v>305.7033508956797</v>
      </c>
      <c r="P37" s="5"/>
      <c r="Q37" s="4">
        <f t="shared" si="2"/>
        <v>4996.3815999999997</v>
      </c>
      <c r="R37" s="5"/>
      <c r="S37" s="4">
        <f>'SEV 1. okt. 2013'!K37</f>
        <v>31633.68</v>
      </c>
      <c r="T37" s="5"/>
      <c r="U37" s="5">
        <f t="shared" si="3"/>
        <v>601.04</v>
      </c>
      <c r="V37" s="3"/>
    </row>
    <row r="38" spans="1:22" x14ac:dyDescent="0.25">
      <c r="A38" s="8"/>
      <c r="B38" s="8"/>
      <c r="C38" s="8"/>
      <c r="D38" s="8"/>
      <c r="E38" s="8"/>
      <c r="F38" s="8"/>
      <c r="G38" s="8"/>
      <c r="H38" s="8"/>
      <c r="I38" s="8"/>
      <c r="J38" s="8">
        <v>29</v>
      </c>
      <c r="K38" s="4">
        <f t="shared" si="0"/>
        <v>32715.19</v>
      </c>
      <c r="L38" s="4">
        <v>31787.279999999999</v>
      </c>
      <c r="M38" s="4">
        <f t="shared" si="1"/>
        <v>392582.27999999997</v>
      </c>
      <c r="N38" s="4">
        <f t="shared" si="4"/>
        <v>206.8399789251844</v>
      </c>
      <c r="O38" s="4">
        <f t="shared" si="5"/>
        <v>310.25996838777661</v>
      </c>
      <c r="P38" s="4"/>
      <c r="Q38" s="4">
        <f t="shared" si="2"/>
        <v>5070.8544499999998</v>
      </c>
      <c r="R38" s="4"/>
      <c r="S38" s="4">
        <f>'SEV 1. okt. 2013'!K38</f>
        <v>32105.19</v>
      </c>
      <c r="T38" s="4"/>
      <c r="U38" s="4">
        <f t="shared" si="3"/>
        <v>610</v>
      </c>
      <c r="V38" s="3"/>
    </row>
    <row r="39" spans="1:22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>
        <v>30</v>
      </c>
      <c r="K39" s="5">
        <f t="shared" si="0"/>
        <v>33195.65</v>
      </c>
      <c r="L39" s="5">
        <v>32256.9</v>
      </c>
      <c r="M39" s="4">
        <f t="shared" si="1"/>
        <v>398347.80000000005</v>
      </c>
      <c r="N39" s="5">
        <f t="shared" si="4"/>
        <v>209.87766069546893</v>
      </c>
      <c r="O39" s="5">
        <f t="shared" si="5"/>
        <v>314.81649104320343</v>
      </c>
      <c r="P39" s="5"/>
      <c r="Q39" s="4">
        <f t="shared" si="2"/>
        <v>5145.32575</v>
      </c>
      <c r="R39" s="5"/>
      <c r="S39" s="4">
        <f>'SEV 1. okt. 2013'!K39</f>
        <v>32576.69</v>
      </c>
      <c r="T39" s="5"/>
      <c r="U39" s="5">
        <f t="shared" si="3"/>
        <v>618.96</v>
      </c>
      <c r="V39" s="3"/>
    </row>
    <row r="40" spans="1:22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3">
        <v>31</v>
      </c>
      <c r="K40" s="5">
        <f t="shared" si="0"/>
        <v>33668.92</v>
      </c>
      <c r="L40" s="5">
        <v>32719.5</v>
      </c>
      <c r="M40" s="4">
        <f t="shared" si="1"/>
        <v>404027.04</v>
      </c>
      <c r="N40" s="5">
        <f t="shared" si="4"/>
        <v>212.86988408851423</v>
      </c>
      <c r="O40" s="5">
        <f t="shared" si="5"/>
        <v>319.30482613277132</v>
      </c>
      <c r="P40" s="5"/>
      <c r="Q40" s="4">
        <f t="shared" si="2"/>
        <v>5218.6826000000001</v>
      </c>
      <c r="R40" s="5"/>
      <c r="S40" s="4">
        <f>'SEV 1. okt. 2013'!K40</f>
        <v>33041.14</v>
      </c>
      <c r="T40" s="5"/>
      <c r="U40" s="5">
        <f t="shared" si="3"/>
        <v>627.78</v>
      </c>
      <c r="V40" s="3"/>
    </row>
    <row r="41" spans="1:22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3">
        <v>32</v>
      </c>
      <c r="K41" s="5">
        <f t="shared" si="0"/>
        <v>34137.629999999997</v>
      </c>
      <c r="L41" s="5">
        <v>33177.64</v>
      </c>
      <c r="M41" s="4">
        <f t="shared" si="1"/>
        <v>409651.55999999994</v>
      </c>
      <c r="N41" s="5">
        <f t="shared" si="4"/>
        <v>215.83327713382505</v>
      </c>
      <c r="O41" s="5">
        <f t="shared" si="5"/>
        <v>323.74991570073757</v>
      </c>
      <c r="P41" s="5"/>
      <c r="Q41" s="4">
        <f t="shared" si="2"/>
        <v>5291.3326499999994</v>
      </c>
      <c r="R41" s="5"/>
      <c r="S41" s="4">
        <f>'SEV 1. okt. 2013'!K41</f>
        <v>33501.11</v>
      </c>
      <c r="T41" s="5"/>
      <c r="U41" s="5">
        <f t="shared" si="3"/>
        <v>636.52</v>
      </c>
      <c r="V41" s="3"/>
    </row>
    <row r="42" spans="1:22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3">
        <v>33</v>
      </c>
      <c r="K42" s="4">
        <f t="shared" ref="K42:K59" si="7">+ROUND(S42+T42+U42,2)</f>
        <v>34606.35</v>
      </c>
      <c r="L42" s="4">
        <v>33635.79</v>
      </c>
      <c r="M42" s="4">
        <f t="shared" ref="M42:M59" si="8">K42*12</f>
        <v>415276.19999999995</v>
      </c>
      <c r="N42" s="4">
        <f t="shared" si="4"/>
        <v>218.79673340358269</v>
      </c>
      <c r="O42" s="4">
        <f t="shared" si="5"/>
        <v>328.19510010537402</v>
      </c>
      <c r="P42" s="4"/>
      <c r="Q42" s="4">
        <f t="shared" ref="Q42:Q59" si="9">K42*$Q$7</f>
        <v>5363.9842499999995</v>
      </c>
      <c r="R42" s="4"/>
      <c r="S42" s="4">
        <f>'SEV 1. okt. 2013'!K42</f>
        <v>33961.089999999997</v>
      </c>
      <c r="T42" s="4"/>
      <c r="U42" s="4">
        <f t="shared" ref="U42:U59" si="10">+ROUND((S42+T42)*U$7,2)</f>
        <v>645.26</v>
      </c>
      <c r="V42" s="3"/>
    </row>
    <row r="43" spans="1:22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3">
        <v>34</v>
      </c>
      <c r="K43" s="5">
        <f t="shared" si="7"/>
        <v>35075.08</v>
      </c>
      <c r="L43" s="5">
        <v>34093.94</v>
      </c>
      <c r="M43" s="4">
        <f t="shared" si="8"/>
        <v>420900.96</v>
      </c>
      <c r="N43" s="5">
        <f t="shared" si="4"/>
        <v>221.76025289778715</v>
      </c>
      <c r="O43" s="5">
        <f t="shared" si="5"/>
        <v>332.64037934668073</v>
      </c>
      <c r="P43" s="5"/>
      <c r="Q43" s="4">
        <f t="shared" si="9"/>
        <v>5436.6374000000005</v>
      </c>
      <c r="R43" s="5"/>
      <c r="S43" s="4">
        <f>'SEV 1. okt. 2013'!K43</f>
        <v>34421.08</v>
      </c>
      <c r="T43" s="5"/>
      <c r="U43" s="5">
        <f t="shared" si="10"/>
        <v>654</v>
      </c>
      <c r="V43" s="3"/>
    </row>
    <row r="44" spans="1:22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3">
        <v>35</v>
      </c>
      <c r="K44" s="5">
        <f t="shared" si="7"/>
        <v>35543.79</v>
      </c>
      <c r="L44" s="5">
        <v>34552.080000000002</v>
      </c>
      <c r="M44" s="4">
        <f t="shared" si="8"/>
        <v>426525.48</v>
      </c>
      <c r="N44" s="5">
        <f t="shared" si="4"/>
        <v>224.72364594309798</v>
      </c>
      <c r="O44" s="5">
        <f t="shared" si="5"/>
        <v>337.08546891464698</v>
      </c>
      <c r="P44" s="5"/>
      <c r="Q44" s="4">
        <f t="shared" si="9"/>
        <v>5509.2874499999998</v>
      </c>
      <c r="R44" s="5"/>
      <c r="S44" s="4">
        <f>'SEV 1. okt. 2013'!K44</f>
        <v>34881.050000000003</v>
      </c>
      <c r="T44" s="5"/>
      <c r="U44" s="5">
        <f t="shared" si="10"/>
        <v>662.74</v>
      </c>
      <c r="V44" s="3"/>
    </row>
    <row r="45" spans="1:22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3">
        <v>36</v>
      </c>
      <c r="K45" s="5">
        <f t="shared" si="7"/>
        <v>36012.51</v>
      </c>
      <c r="L45" s="5">
        <v>35010.230000000003</v>
      </c>
      <c r="M45" s="4">
        <f t="shared" si="8"/>
        <v>432150.12</v>
      </c>
      <c r="N45" s="5">
        <f t="shared" si="4"/>
        <v>227.68710221285565</v>
      </c>
      <c r="O45" s="5">
        <f t="shared" si="5"/>
        <v>341.53065331928349</v>
      </c>
      <c r="P45" s="5"/>
      <c r="Q45" s="4">
        <f t="shared" si="9"/>
        <v>5581.93905</v>
      </c>
      <c r="R45" s="5"/>
      <c r="S45" s="4">
        <f>'SEV 1. okt. 2013'!K45</f>
        <v>35341.03</v>
      </c>
      <c r="T45" s="5"/>
      <c r="U45" s="5">
        <f t="shared" si="10"/>
        <v>671.48</v>
      </c>
      <c r="V45" s="3"/>
    </row>
    <row r="46" spans="1:2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3">
        <v>37</v>
      </c>
      <c r="K46" s="4">
        <f t="shared" si="7"/>
        <v>36481.22</v>
      </c>
      <c r="L46" s="4">
        <v>35468.370000000003</v>
      </c>
      <c r="M46" s="4">
        <f t="shared" si="8"/>
        <v>437774.64</v>
      </c>
      <c r="N46" s="4">
        <f t="shared" si="4"/>
        <v>230.6504952581665</v>
      </c>
      <c r="O46" s="4">
        <f t="shared" si="5"/>
        <v>345.97574288724974</v>
      </c>
      <c r="P46" s="4"/>
      <c r="Q46" s="4">
        <f t="shared" si="9"/>
        <v>5654.5891000000001</v>
      </c>
      <c r="R46" s="4"/>
      <c r="S46" s="4">
        <f>'SEV 1. okt. 2013'!K46</f>
        <v>35801</v>
      </c>
      <c r="T46" s="4"/>
      <c r="U46" s="4">
        <f t="shared" si="10"/>
        <v>680.22</v>
      </c>
      <c r="V46" s="3"/>
    </row>
    <row r="47" spans="1:2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3">
        <v>38</v>
      </c>
      <c r="K47" s="5">
        <f t="shared" si="7"/>
        <v>36949.93</v>
      </c>
      <c r="L47" s="5">
        <v>35926.5</v>
      </c>
      <c r="M47" s="4">
        <f t="shared" si="8"/>
        <v>443399.16000000003</v>
      </c>
      <c r="N47" s="5">
        <f t="shared" si="4"/>
        <v>233.61388830347735</v>
      </c>
      <c r="O47" s="5">
        <f t="shared" si="5"/>
        <v>350.42083245521604</v>
      </c>
      <c r="P47" s="5"/>
      <c r="Q47" s="4">
        <f t="shared" si="9"/>
        <v>5727.2391500000003</v>
      </c>
      <c r="R47" s="5"/>
      <c r="S47" s="4">
        <f>'SEV 1. okt. 2013'!K47</f>
        <v>36260.97</v>
      </c>
      <c r="T47" s="5"/>
      <c r="U47" s="5">
        <f t="shared" si="10"/>
        <v>688.96</v>
      </c>
      <c r="V47" s="3"/>
    </row>
    <row r="48" spans="1:22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3">
        <v>39</v>
      </c>
      <c r="K48" s="5">
        <f t="shared" si="7"/>
        <v>37418.65</v>
      </c>
      <c r="L48" s="5">
        <v>36384.65</v>
      </c>
      <c r="M48" s="4">
        <f t="shared" si="8"/>
        <v>449023.80000000005</v>
      </c>
      <c r="N48" s="5">
        <f t="shared" si="4"/>
        <v>236.577344573235</v>
      </c>
      <c r="O48" s="5">
        <f t="shared" si="5"/>
        <v>354.86601685985249</v>
      </c>
      <c r="P48" s="5"/>
      <c r="Q48" s="4">
        <f t="shared" si="9"/>
        <v>5799.8907500000005</v>
      </c>
      <c r="R48" s="5"/>
      <c r="S48" s="4">
        <f>'SEV 1. okt. 2013'!K48</f>
        <v>36720.949999999997</v>
      </c>
      <c r="T48" s="5"/>
      <c r="U48" s="5">
        <f t="shared" si="10"/>
        <v>697.7</v>
      </c>
      <c r="V48" s="3"/>
    </row>
    <row r="49" spans="1:22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8">
        <v>40</v>
      </c>
      <c r="K49" s="5">
        <f t="shared" si="7"/>
        <v>37887.370000000003</v>
      </c>
      <c r="L49" s="5">
        <v>36842.800000000003</v>
      </c>
      <c r="M49" s="4">
        <f t="shared" si="8"/>
        <v>454648.44000000006</v>
      </c>
      <c r="N49" s="5">
        <f t="shared" si="4"/>
        <v>239.54080084299267</v>
      </c>
      <c r="O49" s="5">
        <f t="shared" si="5"/>
        <v>359.311201264489</v>
      </c>
      <c r="P49" s="5"/>
      <c r="Q49" s="4">
        <f t="shared" si="9"/>
        <v>5872.5423500000006</v>
      </c>
      <c r="R49" s="5"/>
      <c r="S49" s="4">
        <f>'SEV 1. okt. 2013'!K49</f>
        <v>37180.93</v>
      </c>
      <c r="T49" s="5"/>
      <c r="U49" s="5">
        <f t="shared" si="10"/>
        <v>706.44</v>
      </c>
      <c r="V49" s="3"/>
    </row>
    <row r="50" spans="1:22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3">
        <v>41</v>
      </c>
      <c r="K50" s="4">
        <f t="shared" si="7"/>
        <v>38356.089999999997</v>
      </c>
      <c r="L50" s="4">
        <v>37300.949999999997</v>
      </c>
      <c r="M50" s="4">
        <f t="shared" si="8"/>
        <v>460273.07999999996</v>
      </c>
      <c r="N50" s="4">
        <f t="shared" si="4"/>
        <v>242.50425711275025</v>
      </c>
      <c r="O50" s="4">
        <f t="shared" si="5"/>
        <v>363.75638566912539</v>
      </c>
      <c r="P50" s="4"/>
      <c r="Q50" s="4">
        <f t="shared" si="9"/>
        <v>5945.1939499999999</v>
      </c>
      <c r="R50" s="4"/>
      <c r="S50" s="4">
        <f>'SEV 1. okt. 2013'!K50</f>
        <v>37640.910000000003</v>
      </c>
      <c r="T50" s="4"/>
      <c r="U50" s="4">
        <f t="shared" si="10"/>
        <v>715.18</v>
      </c>
      <c r="V50" s="3"/>
    </row>
    <row r="51" spans="1:22" x14ac:dyDescent="0.25">
      <c r="A51" s="8"/>
      <c r="B51" s="8"/>
      <c r="C51" s="8"/>
      <c r="D51" s="8"/>
      <c r="E51" s="8"/>
      <c r="F51" s="8"/>
      <c r="G51" s="8"/>
      <c r="H51" s="8"/>
      <c r="I51" s="8"/>
      <c r="J51" s="13">
        <v>42</v>
      </c>
      <c r="K51" s="5">
        <f t="shared" si="7"/>
        <v>38824.82</v>
      </c>
      <c r="L51" s="5">
        <v>37759.1</v>
      </c>
      <c r="M51" s="4">
        <f t="shared" si="8"/>
        <v>465897.83999999997</v>
      </c>
      <c r="N51" s="5">
        <f t="shared" si="4"/>
        <v>245.46777660695466</v>
      </c>
      <c r="O51" s="5">
        <f t="shared" si="5"/>
        <v>368.20166491043199</v>
      </c>
      <c r="P51" s="5"/>
      <c r="Q51" s="4">
        <f t="shared" si="9"/>
        <v>6017.8471</v>
      </c>
      <c r="R51" s="5"/>
      <c r="S51" s="4">
        <f>'SEV 1. okt. 2013'!K51</f>
        <v>38100.9</v>
      </c>
      <c r="T51" s="5"/>
      <c r="U51" s="5">
        <f t="shared" si="10"/>
        <v>723.92</v>
      </c>
      <c r="V51" s="3"/>
    </row>
    <row r="52" spans="1:22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3">
        <v>43</v>
      </c>
      <c r="K52" s="5">
        <f t="shared" si="7"/>
        <v>39293.54</v>
      </c>
      <c r="L52" s="5">
        <v>38217.25</v>
      </c>
      <c r="M52" s="4">
        <f t="shared" si="8"/>
        <v>471522.48</v>
      </c>
      <c r="N52" s="5">
        <f t="shared" si="4"/>
        <v>248.43123287671233</v>
      </c>
      <c r="O52" s="5">
        <f t="shared" si="5"/>
        <v>372.64684931506849</v>
      </c>
      <c r="P52" s="5"/>
      <c r="Q52" s="4">
        <f t="shared" si="9"/>
        <v>6090.4987000000001</v>
      </c>
      <c r="R52" s="5"/>
      <c r="S52" s="4">
        <f>'SEV 1. okt. 2013'!K52</f>
        <v>38560.879999999997</v>
      </c>
      <c r="T52" s="5"/>
      <c r="U52" s="5">
        <f t="shared" si="10"/>
        <v>732.66</v>
      </c>
      <c r="V52" s="3"/>
    </row>
    <row r="53" spans="1:2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3">
        <v>44</v>
      </c>
      <c r="K53" s="5">
        <f t="shared" si="7"/>
        <v>39762.26</v>
      </c>
      <c r="L53" s="5">
        <v>38675.4</v>
      </c>
      <c r="M53" s="4">
        <f t="shared" si="8"/>
        <v>477147.12</v>
      </c>
      <c r="N53" s="5">
        <f t="shared" si="4"/>
        <v>251.39468914646997</v>
      </c>
      <c r="O53" s="5">
        <f t="shared" si="5"/>
        <v>377.09203371970494</v>
      </c>
      <c r="P53" s="5"/>
      <c r="Q53" s="4">
        <f t="shared" si="9"/>
        <v>6163.1503000000002</v>
      </c>
      <c r="R53" s="5"/>
      <c r="S53" s="4">
        <f>'SEV 1. okt. 2013'!K53</f>
        <v>39020.86</v>
      </c>
      <c r="T53" s="5"/>
      <c r="U53" s="5">
        <f t="shared" si="10"/>
        <v>741.4</v>
      </c>
      <c r="V53" s="3"/>
    </row>
    <row r="54" spans="1:22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3">
        <v>45</v>
      </c>
      <c r="K54" s="4">
        <f t="shared" si="7"/>
        <v>40230.980000000003</v>
      </c>
      <c r="L54" s="4">
        <v>39133.550000000003</v>
      </c>
      <c r="M54" s="4">
        <f t="shared" si="8"/>
        <v>482771.76</v>
      </c>
      <c r="N54" s="4">
        <f t="shared" si="4"/>
        <v>254.35814541622761</v>
      </c>
      <c r="O54" s="4">
        <f t="shared" si="5"/>
        <v>381.53721812434139</v>
      </c>
      <c r="P54" s="4"/>
      <c r="Q54" s="4">
        <f t="shared" si="9"/>
        <v>6235.8019000000004</v>
      </c>
      <c r="R54" s="4"/>
      <c r="S54" s="4">
        <f>'SEV 1. okt. 2013'!K54</f>
        <v>39480.839999999997</v>
      </c>
      <c r="T54" s="4"/>
      <c r="U54" s="4">
        <f t="shared" si="10"/>
        <v>750.14</v>
      </c>
      <c r="V54" s="3"/>
    </row>
    <row r="55" spans="1:2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3">
        <v>46</v>
      </c>
      <c r="K55" s="5">
        <f t="shared" si="7"/>
        <v>40699.71</v>
      </c>
      <c r="L55" s="5">
        <v>39591.699999999997</v>
      </c>
      <c r="M55" s="4">
        <f t="shared" si="8"/>
        <v>488396.52</v>
      </c>
      <c r="N55" s="5">
        <f t="shared" si="4"/>
        <v>257.32166491043205</v>
      </c>
      <c r="O55" s="5">
        <f t="shared" si="5"/>
        <v>385.9824973656481</v>
      </c>
      <c r="P55" s="5"/>
      <c r="Q55" s="4">
        <f t="shared" si="9"/>
        <v>6308.4550499999996</v>
      </c>
      <c r="R55" s="5"/>
      <c r="S55" s="4">
        <f>'SEV 1. okt. 2013'!K55</f>
        <v>39940.83</v>
      </c>
      <c r="T55" s="5"/>
      <c r="U55" s="5">
        <f t="shared" si="10"/>
        <v>758.88</v>
      </c>
      <c r="V55" s="3"/>
    </row>
    <row r="56" spans="1:22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3">
        <v>47</v>
      </c>
      <c r="K56" s="5">
        <f t="shared" si="7"/>
        <v>41168.43</v>
      </c>
      <c r="L56" s="5">
        <v>40049.85</v>
      </c>
      <c r="M56" s="4">
        <f t="shared" si="8"/>
        <v>494021.16000000003</v>
      </c>
      <c r="N56" s="5">
        <f t="shared" si="4"/>
        <v>260.28512118018966</v>
      </c>
      <c r="O56" s="5">
        <f t="shared" si="5"/>
        <v>390.42768177028449</v>
      </c>
      <c r="P56" s="5"/>
      <c r="Q56" s="4">
        <f t="shared" si="9"/>
        <v>6381.1066499999997</v>
      </c>
      <c r="R56" s="5"/>
      <c r="S56" s="4">
        <f>'SEV 1. okt. 2013'!K56</f>
        <v>40400.81</v>
      </c>
      <c r="T56" s="5"/>
      <c r="U56" s="5">
        <f t="shared" si="10"/>
        <v>767.62</v>
      </c>
      <c r="V56" s="3"/>
    </row>
    <row r="57" spans="1:22" ht="15.75" x14ac:dyDescent="0.25">
      <c r="A57" s="7"/>
      <c r="B57" s="8"/>
      <c r="C57" s="8"/>
      <c r="D57" s="8"/>
      <c r="E57" s="8"/>
      <c r="F57" s="8"/>
      <c r="G57" s="8"/>
      <c r="H57" s="8"/>
      <c r="I57" s="8"/>
      <c r="J57" s="13">
        <v>48</v>
      </c>
      <c r="K57" s="5">
        <f t="shared" si="7"/>
        <v>41637.15</v>
      </c>
      <c r="L57" s="5">
        <v>40508</v>
      </c>
      <c r="M57" s="4">
        <f t="shared" si="8"/>
        <v>499645.80000000005</v>
      </c>
      <c r="N57" s="5">
        <f t="shared" si="4"/>
        <v>263.24857744994733</v>
      </c>
      <c r="O57" s="5">
        <f t="shared" si="5"/>
        <v>394.872866174921</v>
      </c>
      <c r="P57" s="5"/>
      <c r="Q57" s="4">
        <f t="shared" si="9"/>
        <v>6453.7582499999999</v>
      </c>
      <c r="R57" s="5"/>
      <c r="S57" s="4">
        <f>'SEV 1. okt. 2013'!K57</f>
        <v>40860.79</v>
      </c>
      <c r="T57" s="5"/>
      <c r="U57" s="5">
        <f t="shared" si="10"/>
        <v>776.36</v>
      </c>
      <c r="V57" s="3"/>
    </row>
    <row r="58" spans="1:22" ht="15.75" x14ac:dyDescent="0.25">
      <c r="A58" s="19"/>
      <c r="B58" s="13"/>
      <c r="C58" s="13"/>
      <c r="D58" s="13"/>
      <c r="E58" s="13"/>
      <c r="F58" s="13"/>
      <c r="G58" s="13"/>
      <c r="H58" s="13"/>
      <c r="I58" s="13"/>
      <c r="J58" s="13">
        <v>49</v>
      </c>
      <c r="K58" s="4">
        <f t="shared" si="7"/>
        <v>42105.86</v>
      </c>
      <c r="L58" s="4">
        <v>40966.15</v>
      </c>
      <c r="M58" s="4">
        <f t="shared" si="8"/>
        <v>505270.32</v>
      </c>
      <c r="N58" s="4">
        <f t="shared" si="4"/>
        <v>266.21197049525819</v>
      </c>
      <c r="O58" s="4">
        <f t="shared" si="5"/>
        <v>399.31795574288731</v>
      </c>
      <c r="P58" s="4"/>
      <c r="Q58" s="4">
        <f t="shared" si="9"/>
        <v>6526.4083000000001</v>
      </c>
      <c r="R58" s="4"/>
      <c r="S58" s="4">
        <f>'SEV 1. okt. 2013'!K58</f>
        <v>41320.769999999997</v>
      </c>
      <c r="T58" s="4"/>
      <c r="U58" s="4">
        <f t="shared" si="10"/>
        <v>785.09</v>
      </c>
      <c r="V58" s="3"/>
    </row>
    <row r="59" spans="1:22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>
        <v>50</v>
      </c>
      <c r="K59" s="5">
        <f t="shared" si="7"/>
        <v>42574.59</v>
      </c>
      <c r="L59" s="5">
        <v>41424.300000000003</v>
      </c>
      <c r="M59" s="4">
        <f t="shared" si="8"/>
        <v>510895.07999999996</v>
      </c>
      <c r="N59" s="5">
        <f t="shared" si="4"/>
        <v>269.17548998946256</v>
      </c>
      <c r="O59" s="5">
        <f t="shared" si="5"/>
        <v>403.76323498419384</v>
      </c>
      <c r="P59" s="5"/>
      <c r="Q59" s="4">
        <f t="shared" si="9"/>
        <v>6599.0614499999992</v>
      </c>
      <c r="R59" s="5"/>
      <c r="S59" s="4">
        <f>'SEV 1. okt. 2013'!K59</f>
        <v>41780.76</v>
      </c>
      <c r="T59" s="5"/>
      <c r="U59" s="5">
        <f t="shared" si="10"/>
        <v>793.83</v>
      </c>
      <c r="V59" s="3"/>
    </row>
    <row r="60" spans="1:22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0"/>
      <c r="M60" s="3"/>
      <c r="N60" s="3"/>
      <c r="O60" s="10"/>
      <c r="P60" s="14"/>
      <c r="Q60" s="14"/>
      <c r="R60" s="3"/>
      <c r="S60" s="3"/>
      <c r="T60" s="3"/>
      <c r="U60" s="3"/>
      <c r="V60" s="3"/>
    </row>
    <row r="61" spans="1:22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6"/>
      <c r="M61" s="3"/>
      <c r="N61" s="3"/>
      <c r="O61" s="17"/>
      <c r="P61" s="14"/>
      <c r="Q61" s="14"/>
      <c r="R61" s="3"/>
      <c r="S61" s="3"/>
      <c r="T61" s="3"/>
      <c r="U61" s="3"/>
      <c r="V61" s="3"/>
    </row>
    <row r="62" spans="1:22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1" t="s">
        <v>0</v>
      </c>
      <c r="N62" s="21" t="s">
        <v>11</v>
      </c>
      <c r="O62" s="8"/>
      <c r="P62" s="14"/>
      <c r="Q62" s="14"/>
      <c r="R62" s="3"/>
      <c r="S62" s="3"/>
      <c r="T62" s="3"/>
      <c r="U62" s="3"/>
      <c r="V62" s="3"/>
    </row>
    <row r="63" spans="1:2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6"/>
      <c r="N63" s="16" t="s">
        <v>10</v>
      </c>
      <c r="O63" s="5"/>
      <c r="P63" s="14"/>
      <c r="Q63" s="14"/>
      <c r="R63" s="3"/>
      <c r="S63" s="3"/>
      <c r="T63" s="3"/>
      <c r="U63" s="3"/>
      <c r="V63" s="3"/>
    </row>
    <row r="64" spans="1:22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3"/>
      <c r="M64" s="22"/>
      <c r="N64" s="24">
        <v>0.155</v>
      </c>
      <c r="O64" s="5"/>
      <c r="P64" s="14"/>
      <c r="Q64" s="14"/>
      <c r="R64" s="3"/>
      <c r="S64" s="3"/>
      <c r="T64" s="3"/>
      <c r="U64" s="3"/>
      <c r="V64" s="3"/>
    </row>
    <row r="65" spans="1:22" x14ac:dyDescent="0.25">
      <c r="A65" s="25" t="s">
        <v>12</v>
      </c>
      <c r="B65" s="26"/>
      <c r="C65" s="26"/>
      <c r="D65" s="27"/>
      <c r="E65" s="27"/>
      <c r="F65" s="26"/>
      <c r="G65" s="26"/>
      <c r="H65" s="26"/>
      <c r="I65" s="26"/>
      <c r="J65" s="26"/>
      <c r="K65" s="26"/>
      <c r="L65" s="28"/>
      <c r="M65" s="28">
        <f>K16*40%</f>
        <v>8858.0280000000002</v>
      </c>
      <c r="N65" s="6">
        <f>M65*$N$64</f>
        <v>1372.99434</v>
      </c>
      <c r="O65" s="5"/>
      <c r="P65" s="2"/>
      <c r="Q65" s="2"/>
      <c r="R65" s="2"/>
      <c r="S65" s="3"/>
      <c r="T65" s="3"/>
      <c r="U65" s="3"/>
      <c r="V65" s="3"/>
    </row>
    <row r="66" spans="1:22" x14ac:dyDescent="0.25">
      <c r="A66" s="29" t="s">
        <v>13</v>
      </c>
      <c r="B66" s="13"/>
      <c r="C66" s="13"/>
      <c r="D66" s="30"/>
      <c r="E66" s="30"/>
      <c r="F66" s="13"/>
      <c r="G66" s="13"/>
      <c r="H66" s="13"/>
      <c r="I66" s="13"/>
      <c r="J66" s="13"/>
      <c r="K66" s="13"/>
      <c r="L66" s="6"/>
      <c r="M66" s="6">
        <f>K16*50%</f>
        <v>11072.535</v>
      </c>
      <c r="N66" s="6">
        <f t="shared" ref="N66:N67" si="11">M66*$N$64</f>
        <v>1716.242925</v>
      </c>
      <c r="O66" s="6"/>
      <c r="P66" s="2"/>
      <c r="Q66" s="2"/>
      <c r="R66" s="2"/>
      <c r="S66" s="3"/>
      <c r="T66" s="3"/>
      <c r="U66" s="3"/>
      <c r="V66" s="3"/>
    </row>
    <row r="67" spans="1:22" x14ac:dyDescent="0.25">
      <c r="A67" s="29" t="s">
        <v>14</v>
      </c>
      <c r="B67" s="13"/>
      <c r="C67" s="13"/>
      <c r="D67" s="30"/>
      <c r="E67" s="30"/>
      <c r="F67" s="13"/>
      <c r="G67" s="13"/>
      <c r="H67" s="13"/>
      <c r="I67" s="13"/>
      <c r="J67" s="13"/>
      <c r="K67" s="13"/>
      <c r="L67" s="6"/>
      <c r="M67" s="6">
        <f>K16*60%</f>
        <v>13287.041999999999</v>
      </c>
      <c r="N67" s="6">
        <f t="shared" si="11"/>
        <v>2059.4915099999998</v>
      </c>
      <c r="O67" s="13"/>
      <c r="P67" s="2"/>
      <c r="Q67" s="2"/>
      <c r="R67" s="2"/>
      <c r="S67" s="3"/>
      <c r="T67" s="3"/>
      <c r="U67" s="3"/>
      <c r="V67" s="3"/>
    </row>
    <row r="68" spans="1:22" x14ac:dyDescent="0.25">
      <c r="A68" s="31" t="s">
        <v>15</v>
      </c>
      <c r="B68" s="22"/>
      <c r="C68" s="22"/>
      <c r="D68" s="32"/>
      <c r="E68" s="32"/>
      <c r="F68" s="22"/>
      <c r="G68" s="22"/>
      <c r="H68" s="22"/>
      <c r="I68" s="22"/>
      <c r="J68" s="22"/>
      <c r="K68" s="22"/>
      <c r="L68" s="33"/>
      <c r="M68" s="33">
        <f>K16*70%</f>
        <v>15501.548999999999</v>
      </c>
      <c r="N68" s="33">
        <f>M68*$N$64</f>
        <v>2402.7400949999997</v>
      </c>
      <c r="O68" s="8"/>
      <c r="P68" s="2"/>
      <c r="Q68" s="2"/>
      <c r="R68" s="2"/>
      <c r="S68" s="3"/>
      <c r="T68" s="3"/>
      <c r="U68" s="3"/>
      <c r="V68" s="3"/>
    </row>
    <row r="69" spans="1:22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3"/>
      <c r="Q69" s="3"/>
      <c r="R69" s="3"/>
      <c r="S69" s="3"/>
      <c r="T69" s="3"/>
      <c r="U69" s="3"/>
      <c r="V69" s="3"/>
    </row>
    <row r="70" spans="1:22" ht="15.75" x14ac:dyDescent="0.25">
      <c r="A70" s="7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3"/>
      <c r="Q70" s="3"/>
      <c r="R70" s="3"/>
      <c r="S70" s="3"/>
      <c r="T70" s="3"/>
      <c r="U70" s="3"/>
      <c r="V70" s="3"/>
    </row>
    <row r="71" spans="1:22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8"/>
      <c r="M71" s="8"/>
      <c r="N71" s="8"/>
      <c r="O71" s="8"/>
      <c r="P71" s="3"/>
      <c r="Q71" s="3"/>
      <c r="R71" s="3"/>
      <c r="S71" s="3"/>
      <c r="T71" s="3"/>
      <c r="U71" s="3"/>
      <c r="V71" s="3"/>
    </row>
    <row r="72" spans="1:22" x14ac:dyDescent="0.25">
      <c r="A72" s="34" t="s">
        <v>17</v>
      </c>
      <c r="B72" s="26"/>
      <c r="C72" s="26"/>
      <c r="D72" s="26"/>
      <c r="E72" s="26"/>
      <c r="F72" s="35"/>
      <c r="G72" s="35"/>
      <c r="H72" s="26"/>
      <c r="I72" s="26"/>
      <c r="J72" s="35">
        <f>ROUND(N16*0.18,2)</f>
        <v>25.2</v>
      </c>
      <c r="K72" s="43"/>
      <c r="L72" s="41"/>
      <c r="M72" s="8"/>
      <c r="N72" s="8"/>
      <c r="O72" s="3"/>
      <c r="P72" s="3"/>
      <c r="Q72" s="3"/>
      <c r="R72" s="3"/>
      <c r="S72" s="3"/>
      <c r="T72" s="3"/>
      <c r="U72" s="3"/>
      <c r="V72" s="3"/>
    </row>
    <row r="73" spans="1:22" x14ac:dyDescent="0.25">
      <c r="A73" s="36" t="s">
        <v>18</v>
      </c>
      <c r="B73" s="22"/>
      <c r="C73" s="22"/>
      <c r="D73" s="22"/>
      <c r="E73" s="22"/>
      <c r="F73" s="37"/>
      <c r="G73" s="37"/>
      <c r="H73" s="22"/>
      <c r="I73" s="22"/>
      <c r="J73" s="37">
        <f>J72*2</f>
        <v>50.4</v>
      </c>
      <c r="K73" s="43"/>
      <c r="L73" s="41"/>
      <c r="M73" s="8"/>
      <c r="N73" s="8"/>
      <c r="O73" s="3"/>
      <c r="P73" s="3"/>
      <c r="Q73" s="3"/>
      <c r="R73" s="3"/>
      <c r="S73" s="3"/>
      <c r="T73" s="3"/>
      <c r="U73" s="3"/>
      <c r="V73" s="3"/>
    </row>
    <row r="74" spans="1:2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73"/>
  <sheetViews>
    <sheetView workbookViewId="0">
      <selection activeCell="M65" sqref="M65"/>
    </sheetView>
  </sheetViews>
  <sheetFormatPr defaultRowHeight="15" x14ac:dyDescent="0.25"/>
  <cols>
    <col min="1" max="9" width="4.85546875" customWidth="1"/>
    <col min="10" max="10" width="7.140625" customWidth="1"/>
    <col min="11" max="11" width="10.5703125" customWidth="1"/>
    <col min="12" max="12" width="10.7109375" customWidth="1"/>
    <col min="13" max="13" width="8.5703125" customWidth="1"/>
    <col min="16" max="16" width="9.7109375" customWidth="1"/>
    <col min="19" max="19" width="0" hidden="1" customWidth="1"/>
  </cols>
  <sheetData>
    <row r="1" spans="1:22" ht="15.75" x14ac:dyDescent="0.25">
      <c r="A1" s="7" t="s">
        <v>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3"/>
      <c r="R1" s="3"/>
      <c r="S1" s="3"/>
      <c r="T1" s="3"/>
      <c r="U1" s="3"/>
      <c r="V1" s="3"/>
    </row>
    <row r="2" spans="1:22" x14ac:dyDescent="0.25">
      <c r="A2" s="9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3"/>
      <c r="R2" s="3"/>
      <c r="S2" s="3"/>
      <c r="T2" s="3"/>
      <c r="U2" s="3"/>
      <c r="V2" s="3"/>
    </row>
    <row r="3" spans="1:22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3"/>
      <c r="R3" s="3"/>
      <c r="S3" s="3"/>
      <c r="T3" s="3"/>
      <c r="U3" s="3"/>
      <c r="V3" s="3"/>
    </row>
    <row r="4" spans="1:22" x14ac:dyDescent="0.25">
      <c r="A4" s="38" t="s">
        <v>1</v>
      </c>
      <c r="B4" s="26"/>
      <c r="C4" s="26"/>
      <c r="D4" s="26"/>
      <c r="E4" s="26"/>
      <c r="F4" s="26"/>
      <c r="G4" s="26"/>
      <c r="H4" s="26"/>
      <c r="I4" s="26"/>
      <c r="J4" s="21" t="s">
        <v>2</v>
      </c>
      <c r="K4" s="21" t="s">
        <v>0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3"/>
      <c r="R4" s="3"/>
      <c r="S4" s="3"/>
      <c r="T4" s="3"/>
      <c r="U4" s="3"/>
      <c r="V4" s="3"/>
    </row>
    <row r="5" spans="1:22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>
        <v>1.5</v>
      </c>
      <c r="O5" s="17">
        <v>2</v>
      </c>
      <c r="P5" s="16" t="s">
        <v>9</v>
      </c>
      <c r="Q5" s="3"/>
      <c r="R5" s="3"/>
      <c r="S5" s="3"/>
      <c r="T5" s="3"/>
      <c r="U5" s="3"/>
      <c r="V5" s="3"/>
    </row>
    <row r="6" spans="1:22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7"/>
      <c r="O6" s="17"/>
      <c r="P6" s="16" t="s">
        <v>10</v>
      </c>
      <c r="Q6" s="3"/>
      <c r="R6" s="3"/>
      <c r="S6" s="3"/>
      <c r="T6" s="3"/>
      <c r="U6" s="3"/>
      <c r="V6" s="3"/>
    </row>
    <row r="7" spans="1:22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39"/>
      <c r="O7" s="22"/>
      <c r="P7" s="24">
        <v>0.155</v>
      </c>
      <c r="Q7" s="3"/>
      <c r="R7" s="3"/>
      <c r="S7" s="3"/>
      <c r="T7" s="46">
        <v>1.7100000000000001E-2</v>
      </c>
      <c r="U7" s="3"/>
      <c r="V7" s="3"/>
    </row>
    <row r="8" spans="1:22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8"/>
      <c r="P8" s="10"/>
      <c r="Q8" s="3"/>
      <c r="R8" s="3"/>
      <c r="S8" s="3"/>
      <c r="T8" s="3"/>
      <c r="U8" s="3"/>
      <c r="V8" s="3"/>
    </row>
    <row r="9" spans="1:22" x14ac:dyDescent="0.25">
      <c r="A9" s="12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41"/>
      <c r="M9" s="8"/>
      <c r="N9" s="8"/>
      <c r="O9" s="8"/>
      <c r="P9" s="8"/>
      <c r="Q9" s="3"/>
      <c r="R9" s="47">
        <v>2014</v>
      </c>
      <c r="S9" s="3"/>
      <c r="T9" s="3"/>
      <c r="U9" s="3"/>
      <c r="V9" s="3"/>
    </row>
    <row r="10" spans="1:22" x14ac:dyDescent="0.25">
      <c r="A10" s="8">
        <v>1</v>
      </c>
      <c r="B10" s="8"/>
      <c r="C10" s="8"/>
      <c r="D10" s="8"/>
      <c r="E10" s="8"/>
      <c r="F10" s="8"/>
      <c r="G10" s="8"/>
      <c r="H10" s="8"/>
      <c r="I10" s="8"/>
      <c r="J10" s="8">
        <v>1</v>
      </c>
      <c r="K10" s="4">
        <f>+ROUND(R10+S10+T10,2)</f>
        <v>19591.71</v>
      </c>
      <c r="L10" s="4">
        <f t="shared" ref="L10:L41" si="0">K10*12</f>
        <v>235100.52</v>
      </c>
      <c r="M10" s="4">
        <f>L10/1898</f>
        <v>123.86750263435195</v>
      </c>
      <c r="N10" s="4">
        <f>M10*1.5</f>
        <v>185.80125395152794</v>
      </c>
      <c r="O10" s="4">
        <f>M10*2</f>
        <v>247.7350052687039</v>
      </c>
      <c r="P10" s="4">
        <f t="shared" ref="P10:P41" si="1">K10*$P$7</f>
        <v>3036.7150499999998</v>
      </c>
      <c r="Q10" s="4"/>
      <c r="R10" s="4">
        <v>19262.32</v>
      </c>
      <c r="S10" s="4"/>
      <c r="T10" s="4">
        <f>+ROUND((R10+S10)*T$7,2)</f>
        <v>329.39</v>
      </c>
      <c r="U10" s="3"/>
      <c r="V10" s="3"/>
    </row>
    <row r="11" spans="1:22" x14ac:dyDescent="0.25">
      <c r="A11" s="8">
        <v>2</v>
      </c>
      <c r="B11" s="8"/>
      <c r="C11" s="8"/>
      <c r="D11" s="8"/>
      <c r="E11" s="8"/>
      <c r="F11" s="8"/>
      <c r="G11" s="8"/>
      <c r="H11" s="8"/>
      <c r="I11" s="8"/>
      <c r="J11" s="8">
        <v>2</v>
      </c>
      <c r="K11" s="5">
        <f t="shared" ref="K11:K58" si="2">+ROUND(R11+S11+T11,2)</f>
        <v>20080.39</v>
      </c>
      <c r="L11" s="4">
        <f t="shared" si="0"/>
        <v>240964.68</v>
      </c>
      <c r="M11" s="5">
        <f t="shared" ref="M11:M59" si="3">L11/1898</f>
        <v>126.95715489989462</v>
      </c>
      <c r="N11" s="5">
        <f t="shared" ref="N11:N59" si="4">M11*1.5</f>
        <v>190.43573234984194</v>
      </c>
      <c r="O11" s="5">
        <f t="shared" ref="O11:O28" si="5">M11*2</f>
        <v>253.91430979978924</v>
      </c>
      <c r="P11" s="4">
        <f t="shared" si="1"/>
        <v>3112.46045</v>
      </c>
      <c r="Q11" s="5"/>
      <c r="R11" s="4">
        <v>19742.79</v>
      </c>
      <c r="S11" s="5"/>
      <c r="T11" s="5">
        <f t="shared" ref="T11:T59" si="6">+ROUND((R11+S11)*T$7,2)</f>
        <v>337.6</v>
      </c>
      <c r="U11" s="3"/>
      <c r="V11" s="3"/>
    </row>
    <row r="12" spans="1:22" x14ac:dyDescent="0.25">
      <c r="A12" s="8">
        <v>3</v>
      </c>
      <c r="B12" s="8"/>
      <c r="C12" s="8"/>
      <c r="D12" s="8"/>
      <c r="E12" s="8"/>
      <c r="F12" s="8"/>
      <c r="G12" s="8"/>
      <c r="H12" s="8"/>
      <c r="I12" s="8"/>
      <c r="J12" s="8">
        <v>3</v>
      </c>
      <c r="K12" s="5">
        <f t="shared" si="2"/>
        <v>20569.07</v>
      </c>
      <c r="L12" s="4">
        <f t="shared" si="0"/>
        <v>246828.84</v>
      </c>
      <c r="M12" s="5">
        <f t="shared" si="3"/>
        <v>130.04680716543731</v>
      </c>
      <c r="N12" s="5">
        <f t="shared" si="4"/>
        <v>195.07021074815597</v>
      </c>
      <c r="O12" s="5">
        <f t="shared" si="5"/>
        <v>260.09361433087463</v>
      </c>
      <c r="P12" s="4">
        <f t="shared" si="1"/>
        <v>3188.2058499999998</v>
      </c>
      <c r="Q12" s="5"/>
      <c r="R12" s="4">
        <v>20223.25</v>
      </c>
      <c r="S12" s="5"/>
      <c r="T12" s="5">
        <f t="shared" si="6"/>
        <v>345.82</v>
      </c>
      <c r="U12" s="3"/>
      <c r="V12" s="3"/>
    </row>
    <row r="13" spans="1:22" x14ac:dyDescent="0.25">
      <c r="A13" s="8">
        <v>4</v>
      </c>
      <c r="B13" s="12">
        <v>2</v>
      </c>
      <c r="C13" s="8"/>
      <c r="D13" s="8"/>
      <c r="E13" s="8"/>
      <c r="F13" s="8"/>
      <c r="G13" s="8"/>
      <c r="H13" s="8"/>
      <c r="I13" s="8"/>
      <c r="J13" s="8">
        <v>4</v>
      </c>
      <c r="K13" s="5">
        <f t="shared" si="2"/>
        <v>21057.75</v>
      </c>
      <c r="L13" s="4">
        <f t="shared" si="0"/>
        <v>252693</v>
      </c>
      <c r="M13" s="5">
        <f t="shared" si="3"/>
        <v>133.13645943097998</v>
      </c>
      <c r="N13" s="5">
        <f t="shared" si="4"/>
        <v>199.70468914646997</v>
      </c>
      <c r="O13" s="5">
        <f t="shared" si="5"/>
        <v>266.27291886195997</v>
      </c>
      <c r="P13" s="4">
        <f t="shared" si="1"/>
        <v>3263.9512500000001</v>
      </c>
      <c r="Q13" s="5"/>
      <c r="R13" s="4">
        <v>20703.72</v>
      </c>
      <c r="S13" s="5"/>
      <c r="T13" s="5">
        <f t="shared" si="6"/>
        <v>354.03</v>
      </c>
      <c r="U13" s="3"/>
      <c r="V13" s="3"/>
    </row>
    <row r="14" spans="1:22" x14ac:dyDescent="0.25">
      <c r="A14" s="8">
        <v>5</v>
      </c>
      <c r="B14" s="8">
        <v>1</v>
      </c>
      <c r="C14" s="8"/>
      <c r="D14" s="8"/>
      <c r="E14" s="8"/>
      <c r="F14" s="8"/>
      <c r="G14" s="8"/>
      <c r="H14" s="8"/>
      <c r="I14" s="8"/>
      <c r="J14" s="8">
        <v>5</v>
      </c>
      <c r="K14" s="4">
        <f t="shared" si="2"/>
        <v>21546.42</v>
      </c>
      <c r="L14" s="4">
        <f t="shared" si="0"/>
        <v>258557.03999999998</v>
      </c>
      <c r="M14" s="4">
        <f t="shared" si="3"/>
        <v>136.22604847207586</v>
      </c>
      <c r="N14" s="4">
        <f t="shared" si="4"/>
        <v>204.3390727081138</v>
      </c>
      <c r="O14" s="4">
        <f t="shared" si="5"/>
        <v>272.45209694415172</v>
      </c>
      <c r="P14" s="4">
        <f t="shared" si="1"/>
        <v>3339.6950999999999</v>
      </c>
      <c r="Q14" s="4"/>
      <c r="R14" s="4">
        <v>21184.17</v>
      </c>
      <c r="S14" s="4"/>
      <c r="T14" s="4">
        <f t="shared" si="6"/>
        <v>362.25</v>
      </c>
      <c r="U14" s="3"/>
      <c r="V14" s="3"/>
    </row>
    <row r="15" spans="1:22" x14ac:dyDescent="0.25">
      <c r="A15" s="8">
        <v>6</v>
      </c>
      <c r="B15" s="8">
        <v>2</v>
      </c>
      <c r="C15" s="12">
        <v>3</v>
      </c>
      <c r="D15" s="8"/>
      <c r="E15" s="8"/>
      <c r="F15" s="8"/>
      <c r="G15" s="8"/>
      <c r="H15" s="8"/>
      <c r="I15" s="8"/>
      <c r="J15" s="8">
        <v>6</v>
      </c>
      <c r="K15" s="5">
        <f t="shared" si="2"/>
        <v>22035.07</v>
      </c>
      <c r="L15" s="4">
        <f t="shared" si="0"/>
        <v>264420.83999999997</v>
      </c>
      <c r="M15" s="5">
        <f t="shared" si="3"/>
        <v>139.31551106427818</v>
      </c>
      <c r="N15" s="5">
        <f t="shared" si="4"/>
        <v>208.97326659641726</v>
      </c>
      <c r="O15" s="5">
        <f t="shared" si="5"/>
        <v>278.63102212855637</v>
      </c>
      <c r="P15" s="4">
        <f t="shared" si="1"/>
        <v>3415.4358499999998</v>
      </c>
      <c r="Q15" s="5"/>
      <c r="R15" s="4">
        <v>21664.61</v>
      </c>
      <c r="S15" s="5"/>
      <c r="T15" s="5">
        <f t="shared" si="6"/>
        <v>370.46</v>
      </c>
      <c r="U15" s="3"/>
      <c r="V15" s="3"/>
    </row>
    <row r="16" spans="1:22" x14ac:dyDescent="0.25">
      <c r="A16" s="8">
        <v>7</v>
      </c>
      <c r="B16" s="8">
        <v>3</v>
      </c>
      <c r="C16" s="8">
        <v>1</v>
      </c>
      <c r="D16" s="8"/>
      <c r="E16" s="8"/>
      <c r="F16" s="8"/>
      <c r="G16" s="8"/>
      <c r="H16" s="8"/>
      <c r="I16" s="8"/>
      <c r="J16" s="8">
        <v>7</v>
      </c>
      <c r="K16" s="5">
        <f>+ROUND(R16+S16+T16,2)</f>
        <v>22523.75</v>
      </c>
      <c r="L16" s="4">
        <f t="shared" si="0"/>
        <v>270285</v>
      </c>
      <c r="M16" s="5">
        <f t="shared" si="3"/>
        <v>142.40516332982085</v>
      </c>
      <c r="N16" s="5">
        <f t="shared" si="4"/>
        <v>213.60774499473126</v>
      </c>
      <c r="O16" s="5">
        <f t="shared" si="5"/>
        <v>284.8103266596417</v>
      </c>
      <c r="P16" s="4">
        <f t="shared" si="1"/>
        <v>3491.1812500000001</v>
      </c>
      <c r="Q16" s="5"/>
      <c r="R16" s="4">
        <v>22145.07</v>
      </c>
      <c r="S16" s="5"/>
      <c r="T16" s="5">
        <f>+ROUND((R16+S16)*T$7,2)</f>
        <v>378.68</v>
      </c>
      <c r="U16" s="3"/>
      <c r="V16" s="3"/>
    </row>
    <row r="17" spans="1:22" x14ac:dyDescent="0.25">
      <c r="A17" s="8">
        <v>8</v>
      </c>
      <c r="B17" s="8">
        <v>4</v>
      </c>
      <c r="C17" s="8">
        <v>2</v>
      </c>
      <c r="D17" s="8"/>
      <c r="E17" s="8"/>
      <c r="F17" s="8"/>
      <c r="G17" s="8"/>
      <c r="H17" s="8"/>
      <c r="I17" s="8"/>
      <c r="J17" s="8">
        <v>8</v>
      </c>
      <c r="K17" s="5">
        <f t="shared" si="2"/>
        <v>23012.44</v>
      </c>
      <c r="L17" s="4">
        <f t="shared" si="0"/>
        <v>276149.27999999997</v>
      </c>
      <c r="M17" s="5">
        <f t="shared" si="3"/>
        <v>145.49487881981031</v>
      </c>
      <c r="N17" s="5">
        <f t="shared" si="4"/>
        <v>218.24231822971547</v>
      </c>
      <c r="O17" s="5">
        <f t="shared" si="5"/>
        <v>290.98975763962062</v>
      </c>
      <c r="P17" s="4">
        <f t="shared" si="1"/>
        <v>3566.9281999999998</v>
      </c>
      <c r="Q17" s="5"/>
      <c r="R17" s="4">
        <v>22625.54</v>
      </c>
      <c r="S17" s="5"/>
      <c r="T17" s="5">
        <f t="shared" si="6"/>
        <v>386.9</v>
      </c>
      <c r="U17" s="3"/>
      <c r="V17" s="3"/>
    </row>
    <row r="18" spans="1:22" x14ac:dyDescent="0.25">
      <c r="A18" s="8"/>
      <c r="B18" s="8">
        <v>5</v>
      </c>
      <c r="C18" s="8">
        <v>3</v>
      </c>
      <c r="D18" s="12">
        <v>4</v>
      </c>
      <c r="E18" s="8"/>
      <c r="F18" s="8"/>
      <c r="G18" s="8"/>
      <c r="H18" s="8"/>
      <c r="I18" s="8"/>
      <c r="J18" s="8">
        <v>9</v>
      </c>
      <c r="K18" s="4">
        <f t="shared" si="2"/>
        <v>23501.11</v>
      </c>
      <c r="L18" s="4">
        <f t="shared" si="0"/>
        <v>282013.32</v>
      </c>
      <c r="M18" s="4">
        <f t="shared" si="3"/>
        <v>148.58446786090622</v>
      </c>
      <c r="N18" s="4">
        <f t="shared" si="4"/>
        <v>222.87670179135932</v>
      </c>
      <c r="O18" s="4">
        <f t="shared" si="5"/>
        <v>297.16893572181243</v>
      </c>
      <c r="P18" s="4">
        <f t="shared" si="1"/>
        <v>3642.6720500000001</v>
      </c>
      <c r="Q18" s="4"/>
      <c r="R18" s="4">
        <v>23106</v>
      </c>
      <c r="S18" s="4"/>
      <c r="T18" s="4">
        <f t="shared" si="6"/>
        <v>395.11</v>
      </c>
      <c r="U18" s="3"/>
      <c r="V18" s="3"/>
    </row>
    <row r="19" spans="1:22" x14ac:dyDescent="0.25">
      <c r="A19" s="8"/>
      <c r="B19" s="8">
        <v>6</v>
      </c>
      <c r="C19" s="8">
        <v>4</v>
      </c>
      <c r="D19" s="8">
        <v>1</v>
      </c>
      <c r="E19" s="8"/>
      <c r="F19" s="8"/>
      <c r="G19" s="8"/>
      <c r="H19" s="8"/>
      <c r="I19" s="8"/>
      <c r="J19" s="8">
        <v>10</v>
      </c>
      <c r="K19" s="5">
        <f t="shared" si="2"/>
        <v>23989.78</v>
      </c>
      <c r="L19" s="4">
        <f t="shared" si="0"/>
        <v>287877.36</v>
      </c>
      <c r="M19" s="5">
        <f t="shared" si="3"/>
        <v>151.67405690200209</v>
      </c>
      <c r="N19" s="5">
        <f t="shared" si="4"/>
        <v>227.51108535300312</v>
      </c>
      <c r="O19" s="5">
        <f t="shared" si="5"/>
        <v>303.34811380400419</v>
      </c>
      <c r="P19" s="4">
        <f t="shared" si="1"/>
        <v>3718.4159</v>
      </c>
      <c r="Q19" s="5"/>
      <c r="R19" s="4">
        <v>23586.45</v>
      </c>
      <c r="S19" s="5"/>
      <c r="T19" s="5">
        <f t="shared" si="6"/>
        <v>403.33</v>
      </c>
      <c r="U19" s="3"/>
      <c r="V19" s="3"/>
    </row>
    <row r="20" spans="1:22" x14ac:dyDescent="0.25">
      <c r="A20" s="8"/>
      <c r="B20" s="8">
        <v>7</v>
      </c>
      <c r="C20" s="8">
        <v>5</v>
      </c>
      <c r="D20" s="8">
        <v>2</v>
      </c>
      <c r="E20" s="12">
        <v>5</v>
      </c>
      <c r="F20" s="8"/>
      <c r="G20" s="8"/>
      <c r="H20" s="8"/>
      <c r="I20" s="8"/>
      <c r="J20" s="8">
        <v>11</v>
      </c>
      <c r="K20" s="5">
        <f t="shared" si="2"/>
        <v>24478.46</v>
      </c>
      <c r="L20" s="4">
        <f t="shared" si="0"/>
        <v>293741.52</v>
      </c>
      <c r="M20" s="5">
        <f t="shared" si="3"/>
        <v>154.76370916754479</v>
      </c>
      <c r="N20" s="5">
        <f t="shared" si="4"/>
        <v>232.14556375131718</v>
      </c>
      <c r="O20" s="5">
        <f t="shared" si="5"/>
        <v>309.52741833508958</v>
      </c>
      <c r="P20" s="4">
        <f t="shared" si="1"/>
        <v>3794.1612999999998</v>
      </c>
      <c r="Q20" s="5"/>
      <c r="R20" s="4">
        <v>24066.92</v>
      </c>
      <c r="S20" s="5"/>
      <c r="T20" s="5">
        <f t="shared" si="6"/>
        <v>411.54</v>
      </c>
      <c r="U20" s="3"/>
      <c r="V20" s="3"/>
    </row>
    <row r="21" spans="1:22" x14ac:dyDescent="0.25">
      <c r="A21" s="8"/>
      <c r="B21" s="8"/>
      <c r="C21" s="8">
        <v>6</v>
      </c>
      <c r="D21" s="8">
        <v>3</v>
      </c>
      <c r="E21" s="8">
        <v>1</v>
      </c>
      <c r="F21" s="8"/>
      <c r="G21" s="8"/>
      <c r="H21" s="8"/>
      <c r="I21" s="8"/>
      <c r="J21" s="8">
        <v>12</v>
      </c>
      <c r="K21" s="5">
        <f>+ROUND(R21+S21+T21,2)</f>
        <v>24967.11</v>
      </c>
      <c r="L21" s="4">
        <f t="shared" si="0"/>
        <v>299605.32</v>
      </c>
      <c r="M21" s="5">
        <f t="shared" si="3"/>
        <v>157.85317175974711</v>
      </c>
      <c r="N21" s="5">
        <f t="shared" si="4"/>
        <v>236.77975763962067</v>
      </c>
      <c r="O21" s="5">
        <f t="shared" si="5"/>
        <v>315.70634351949423</v>
      </c>
      <c r="P21" s="4">
        <f t="shared" si="1"/>
        <v>3869.9020500000001</v>
      </c>
      <c r="Q21" s="5"/>
      <c r="R21" s="4">
        <v>24547.35</v>
      </c>
      <c r="S21" s="5"/>
      <c r="T21" s="5">
        <f t="shared" si="6"/>
        <v>419.76</v>
      </c>
      <c r="U21" s="3"/>
      <c r="V21" s="3"/>
    </row>
    <row r="22" spans="1:22" x14ac:dyDescent="0.25">
      <c r="A22" s="8"/>
      <c r="B22" s="8"/>
      <c r="C22" s="8">
        <v>7</v>
      </c>
      <c r="D22" s="8">
        <v>4</v>
      </c>
      <c r="E22" s="8">
        <v>2</v>
      </c>
      <c r="F22" s="12">
        <v>6</v>
      </c>
      <c r="G22" s="8"/>
      <c r="H22" s="8"/>
      <c r="I22" s="8"/>
      <c r="J22" s="8">
        <v>13</v>
      </c>
      <c r="K22" s="4">
        <f t="shared" si="2"/>
        <v>25455.79</v>
      </c>
      <c r="L22" s="4">
        <f t="shared" si="0"/>
        <v>305469.48</v>
      </c>
      <c r="M22" s="4">
        <f t="shared" si="3"/>
        <v>160.94282402528978</v>
      </c>
      <c r="N22" s="4">
        <f t="shared" si="4"/>
        <v>241.41423603793467</v>
      </c>
      <c r="O22" s="4">
        <f t="shared" si="5"/>
        <v>321.88564805057956</v>
      </c>
      <c r="P22" s="4">
        <f t="shared" si="1"/>
        <v>3945.6474499999999</v>
      </c>
      <c r="Q22" s="4"/>
      <c r="R22" s="4">
        <v>25027.81</v>
      </c>
      <c r="S22" s="4"/>
      <c r="T22" s="4">
        <f t="shared" si="6"/>
        <v>427.98</v>
      </c>
      <c r="U22" s="3"/>
      <c r="V22" s="3"/>
    </row>
    <row r="23" spans="1:22" x14ac:dyDescent="0.25">
      <c r="A23" s="8"/>
      <c r="B23" s="8"/>
      <c r="C23" s="8"/>
      <c r="D23" s="8">
        <v>5</v>
      </c>
      <c r="E23" s="8">
        <v>3</v>
      </c>
      <c r="F23" s="8">
        <v>1</v>
      </c>
      <c r="G23" s="8"/>
      <c r="H23" s="8"/>
      <c r="I23" s="8"/>
      <c r="J23" s="8">
        <v>14</v>
      </c>
      <c r="K23" s="5">
        <f t="shared" si="2"/>
        <v>25944.47</v>
      </c>
      <c r="L23" s="4">
        <f t="shared" si="0"/>
        <v>311333.64</v>
      </c>
      <c r="M23" s="5">
        <f t="shared" si="3"/>
        <v>164.03247629083245</v>
      </c>
      <c r="N23" s="5">
        <f t="shared" si="4"/>
        <v>246.04871443624867</v>
      </c>
      <c r="O23" s="5">
        <f t="shared" si="5"/>
        <v>328.0649525816649</v>
      </c>
      <c r="P23" s="4">
        <f t="shared" si="1"/>
        <v>4021.3928500000002</v>
      </c>
      <c r="Q23" s="5"/>
      <c r="R23" s="4">
        <v>25508.28</v>
      </c>
      <c r="S23" s="5"/>
      <c r="T23" s="5">
        <f t="shared" si="6"/>
        <v>436.19</v>
      </c>
      <c r="U23" s="3"/>
      <c r="V23" s="3"/>
    </row>
    <row r="24" spans="1:22" x14ac:dyDescent="0.25">
      <c r="A24" s="8"/>
      <c r="B24" s="8"/>
      <c r="C24" s="8"/>
      <c r="D24" s="8">
        <v>6</v>
      </c>
      <c r="E24" s="8">
        <v>4</v>
      </c>
      <c r="F24" s="8">
        <v>2</v>
      </c>
      <c r="G24" s="8"/>
      <c r="H24" s="8"/>
      <c r="I24" s="8"/>
      <c r="J24" s="8">
        <v>15</v>
      </c>
      <c r="K24" s="5">
        <f t="shared" si="2"/>
        <v>26433.16</v>
      </c>
      <c r="L24" s="4">
        <f t="shared" si="0"/>
        <v>317197.92</v>
      </c>
      <c r="M24" s="5">
        <f t="shared" si="3"/>
        <v>167.12219178082191</v>
      </c>
      <c r="N24" s="5">
        <f t="shared" si="4"/>
        <v>250.68328767123285</v>
      </c>
      <c r="O24" s="5">
        <f t="shared" si="5"/>
        <v>334.24438356164382</v>
      </c>
      <c r="P24" s="4">
        <f t="shared" si="1"/>
        <v>4097.1397999999999</v>
      </c>
      <c r="Q24" s="5"/>
      <c r="R24" s="4">
        <v>25988.75</v>
      </c>
      <c r="S24" s="5"/>
      <c r="T24" s="5">
        <f>+ROUND((R24+S24)*T$7,2)</f>
        <v>444.41</v>
      </c>
      <c r="U24" s="3"/>
      <c r="V24" s="3"/>
    </row>
    <row r="25" spans="1:22" x14ac:dyDescent="0.25">
      <c r="A25" s="8"/>
      <c r="B25" s="8"/>
      <c r="C25" s="8"/>
      <c r="D25" s="8">
        <v>7</v>
      </c>
      <c r="E25" s="8">
        <v>5</v>
      </c>
      <c r="F25" s="8">
        <v>3</v>
      </c>
      <c r="G25" s="12">
        <v>7</v>
      </c>
      <c r="H25" s="8"/>
      <c r="I25" s="8"/>
      <c r="J25" s="8">
        <v>16</v>
      </c>
      <c r="K25" s="5">
        <f t="shared" si="2"/>
        <v>26921.83</v>
      </c>
      <c r="L25" s="4">
        <f t="shared" si="0"/>
        <v>323061.96000000002</v>
      </c>
      <c r="M25" s="5">
        <f t="shared" si="3"/>
        <v>170.21178082191781</v>
      </c>
      <c r="N25" s="5">
        <f t="shared" si="4"/>
        <v>255.31767123287671</v>
      </c>
      <c r="O25" s="5">
        <f t="shared" si="5"/>
        <v>340.42356164383563</v>
      </c>
      <c r="P25" s="4">
        <f t="shared" si="1"/>
        <v>4172.8836500000007</v>
      </c>
      <c r="Q25" s="5"/>
      <c r="R25" s="4">
        <v>26469.21</v>
      </c>
      <c r="S25" s="5"/>
      <c r="T25" s="5">
        <f t="shared" si="6"/>
        <v>452.62</v>
      </c>
      <c r="U25" s="3"/>
      <c r="V25" s="3"/>
    </row>
    <row r="26" spans="1:22" x14ac:dyDescent="0.25">
      <c r="A26" s="8"/>
      <c r="B26" s="8"/>
      <c r="C26" s="8"/>
      <c r="D26" s="8"/>
      <c r="E26" s="8">
        <v>6</v>
      </c>
      <c r="F26" s="8">
        <v>4</v>
      </c>
      <c r="G26" s="8">
        <v>1</v>
      </c>
      <c r="H26" s="8"/>
      <c r="I26" s="8"/>
      <c r="J26" s="8">
        <v>17</v>
      </c>
      <c r="K26" s="4">
        <f t="shared" si="2"/>
        <v>27410.51</v>
      </c>
      <c r="L26" s="4">
        <f t="shared" si="0"/>
        <v>328926.12</v>
      </c>
      <c r="M26" s="4">
        <f t="shared" si="3"/>
        <v>173.30143308746048</v>
      </c>
      <c r="N26" s="4">
        <f t="shared" si="4"/>
        <v>259.95214963119071</v>
      </c>
      <c r="O26" s="4">
        <f t="shared" si="5"/>
        <v>346.60286617492096</v>
      </c>
      <c r="P26" s="4">
        <f t="shared" si="1"/>
        <v>4248.6290499999996</v>
      </c>
      <c r="Q26" s="4"/>
      <c r="R26" s="4">
        <v>26949.67</v>
      </c>
      <c r="S26" s="4"/>
      <c r="T26" s="4">
        <f t="shared" si="6"/>
        <v>460.84</v>
      </c>
      <c r="U26" s="3"/>
      <c r="V26" s="3"/>
    </row>
    <row r="27" spans="1:22" x14ac:dyDescent="0.25">
      <c r="A27" s="8"/>
      <c r="B27" s="8"/>
      <c r="C27" s="8"/>
      <c r="D27" s="8"/>
      <c r="E27" s="8">
        <v>7</v>
      </c>
      <c r="F27" s="8">
        <v>5</v>
      </c>
      <c r="G27" s="8">
        <v>2</v>
      </c>
      <c r="H27" s="8"/>
      <c r="I27" s="8"/>
      <c r="J27" s="8">
        <v>18</v>
      </c>
      <c r="K27" s="5">
        <f t="shared" si="2"/>
        <v>27899.18</v>
      </c>
      <c r="L27" s="4">
        <f t="shared" si="0"/>
        <v>334790.16000000003</v>
      </c>
      <c r="M27" s="5">
        <f t="shared" si="3"/>
        <v>176.39102212855639</v>
      </c>
      <c r="N27" s="5">
        <f t="shared" si="4"/>
        <v>264.58653319283457</v>
      </c>
      <c r="O27" s="5">
        <f t="shared" si="5"/>
        <v>352.78204425711277</v>
      </c>
      <c r="P27" s="4">
        <f t="shared" si="1"/>
        <v>4324.3729000000003</v>
      </c>
      <c r="Q27" s="5"/>
      <c r="R27" s="4">
        <v>27430.12</v>
      </c>
      <c r="S27" s="5"/>
      <c r="T27" s="5">
        <f t="shared" si="6"/>
        <v>469.06</v>
      </c>
      <c r="U27" s="3"/>
      <c r="V27" s="3"/>
    </row>
    <row r="28" spans="1:22" x14ac:dyDescent="0.25">
      <c r="A28" s="8"/>
      <c r="B28" s="8"/>
      <c r="C28" s="8"/>
      <c r="D28" s="8"/>
      <c r="E28" s="8"/>
      <c r="F28" s="8">
        <v>6</v>
      </c>
      <c r="G28" s="8">
        <v>3</v>
      </c>
      <c r="H28" s="8"/>
      <c r="I28" s="8"/>
      <c r="J28" s="8">
        <v>19</v>
      </c>
      <c r="K28" s="5">
        <f t="shared" si="2"/>
        <v>28387.84</v>
      </c>
      <c r="L28" s="4">
        <f t="shared" si="0"/>
        <v>340654.08000000002</v>
      </c>
      <c r="M28" s="5">
        <f t="shared" si="3"/>
        <v>179.4805479452055</v>
      </c>
      <c r="N28" s="5">
        <f t="shared" si="4"/>
        <v>269.22082191780828</v>
      </c>
      <c r="O28" s="5">
        <f t="shared" si="5"/>
        <v>358.961095890411</v>
      </c>
      <c r="P28" s="4">
        <f t="shared" si="1"/>
        <v>4400.1152000000002</v>
      </c>
      <c r="Q28" s="5"/>
      <c r="R28" s="4">
        <v>27910.57</v>
      </c>
      <c r="S28" s="5"/>
      <c r="T28" s="5">
        <f t="shared" si="6"/>
        <v>477.27</v>
      </c>
      <c r="U28" s="3"/>
      <c r="V28" s="3"/>
    </row>
    <row r="29" spans="1:22" x14ac:dyDescent="0.25">
      <c r="A29" s="8"/>
      <c r="B29" s="8"/>
      <c r="C29" s="8"/>
      <c r="D29" s="8"/>
      <c r="E29" s="8"/>
      <c r="F29" s="8">
        <v>7</v>
      </c>
      <c r="G29" s="8">
        <v>4</v>
      </c>
      <c r="H29" s="10">
        <v>8</v>
      </c>
      <c r="I29" s="8"/>
      <c r="J29" s="8">
        <v>20</v>
      </c>
      <c r="K29" s="5">
        <f t="shared" si="2"/>
        <v>28876.52</v>
      </c>
      <c r="L29" s="4">
        <f t="shared" si="0"/>
        <v>346518.24</v>
      </c>
      <c r="M29" s="5">
        <f t="shared" si="3"/>
        <v>182.57020021074814</v>
      </c>
      <c r="N29" s="5">
        <f t="shared" si="4"/>
        <v>273.85530031612223</v>
      </c>
      <c r="O29" s="5">
        <f>M29*2</f>
        <v>365.14040042149628</v>
      </c>
      <c r="P29" s="4">
        <f t="shared" si="1"/>
        <v>4475.8606</v>
      </c>
      <c r="Q29" s="5"/>
      <c r="R29" s="4">
        <v>28391.03</v>
      </c>
      <c r="S29" s="5"/>
      <c r="T29" s="5">
        <f t="shared" si="6"/>
        <v>485.49</v>
      </c>
      <c r="U29" s="3"/>
      <c r="V29" s="3"/>
    </row>
    <row r="30" spans="1:22" x14ac:dyDescent="0.25">
      <c r="A30" s="8"/>
      <c r="B30" s="8"/>
      <c r="C30" s="8"/>
      <c r="D30" s="8"/>
      <c r="E30" s="8"/>
      <c r="F30" s="8"/>
      <c r="G30" s="8">
        <v>5</v>
      </c>
      <c r="H30" s="8">
        <v>1</v>
      </c>
      <c r="I30" s="8"/>
      <c r="J30" s="8">
        <v>21</v>
      </c>
      <c r="K30" s="4">
        <f t="shared" si="2"/>
        <v>29365.200000000001</v>
      </c>
      <c r="L30" s="4">
        <f t="shared" si="0"/>
        <v>352382.4</v>
      </c>
      <c r="M30" s="4">
        <f t="shared" si="3"/>
        <v>185.65985247629084</v>
      </c>
      <c r="N30" s="4">
        <f t="shared" si="4"/>
        <v>278.48977871443628</v>
      </c>
      <c r="O30" s="4"/>
      <c r="P30" s="4">
        <f t="shared" si="1"/>
        <v>4551.6059999999998</v>
      </c>
      <c r="Q30" s="4"/>
      <c r="R30" s="4">
        <v>28871.5</v>
      </c>
      <c r="S30" s="4"/>
      <c r="T30" s="4">
        <f t="shared" si="6"/>
        <v>493.7</v>
      </c>
      <c r="U30" s="3"/>
      <c r="V30" s="3"/>
    </row>
    <row r="31" spans="1:22" x14ac:dyDescent="0.25">
      <c r="A31" s="8"/>
      <c r="B31" s="8"/>
      <c r="C31" s="8"/>
      <c r="D31" s="8"/>
      <c r="E31" s="8"/>
      <c r="F31" s="8"/>
      <c r="G31" s="8">
        <v>6</v>
      </c>
      <c r="H31" s="8">
        <v>2</v>
      </c>
      <c r="I31" s="8"/>
      <c r="J31" s="8">
        <v>22</v>
      </c>
      <c r="K31" s="5">
        <f t="shared" si="2"/>
        <v>29853.89</v>
      </c>
      <c r="L31" s="4">
        <f t="shared" si="0"/>
        <v>358246.68</v>
      </c>
      <c r="M31" s="5">
        <f t="shared" si="3"/>
        <v>188.7495679662803</v>
      </c>
      <c r="N31" s="5">
        <f t="shared" si="4"/>
        <v>283.12435194942043</v>
      </c>
      <c r="O31" s="5"/>
      <c r="P31" s="4">
        <f t="shared" si="1"/>
        <v>4627.3529499999995</v>
      </c>
      <c r="Q31" s="5"/>
      <c r="R31" s="4">
        <v>29351.97</v>
      </c>
      <c r="S31" s="5"/>
      <c r="T31" s="5">
        <f t="shared" si="6"/>
        <v>501.92</v>
      </c>
      <c r="U31" s="3"/>
      <c r="V31" s="3"/>
    </row>
    <row r="32" spans="1:22" x14ac:dyDescent="0.25">
      <c r="A32" s="8"/>
      <c r="B32" s="8"/>
      <c r="C32" s="8"/>
      <c r="D32" s="8"/>
      <c r="E32" s="8"/>
      <c r="F32" s="8"/>
      <c r="G32" s="8">
        <v>7</v>
      </c>
      <c r="H32" s="8">
        <v>3</v>
      </c>
      <c r="I32" s="8"/>
      <c r="J32" s="8">
        <v>23</v>
      </c>
      <c r="K32" s="5">
        <f t="shared" si="2"/>
        <v>30342.560000000001</v>
      </c>
      <c r="L32" s="4">
        <f t="shared" si="0"/>
        <v>364110.72000000003</v>
      </c>
      <c r="M32" s="5">
        <f t="shared" si="3"/>
        <v>191.8391570073762</v>
      </c>
      <c r="N32" s="5">
        <f t="shared" si="4"/>
        <v>287.75873551106429</v>
      </c>
      <c r="O32" s="5"/>
      <c r="P32" s="4">
        <f t="shared" si="1"/>
        <v>4703.0968000000003</v>
      </c>
      <c r="Q32" s="5"/>
      <c r="R32" s="4">
        <v>29832.43</v>
      </c>
      <c r="S32" s="5"/>
      <c r="T32" s="5">
        <f t="shared" si="6"/>
        <v>510.13</v>
      </c>
      <c r="U32" s="3"/>
      <c r="V32" s="3"/>
    </row>
    <row r="33" spans="1:22" x14ac:dyDescent="0.25">
      <c r="A33" s="8"/>
      <c r="B33" s="8"/>
      <c r="C33" s="8"/>
      <c r="D33" s="8"/>
      <c r="E33" s="8"/>
      <c r="F33" s="8"/>
      <c r="G33" s="8"/>
      <c r="H33" s="8">
        <v>4</v>
      </c>
      <c r="I33" s="8"/>
      <c r="J33" s="8">
        <v>24</v>
      </c>
      <c r="K33" s="5">
        <f t="shared" si="2"/>
        <v>30830.77</v>
      </c>
      <c r="L33" s="4">
        <f t="shared" si="0"/>
        <v>369969.24</v>
      </c>
      <c r="M33" s="5">
        <f t="shared" si="3"/>
        <v>194.9258377239199</v>
      </c>
      <c r="N33" s="5">
        <f t="shared" si="4"/>
        <v>292.38875658587983</v>
      </c>
      <c r="O33" s="5"/>
      <c r="P33" s="4">
        <f t="shared" si="1"/>
        <v>4778.7693500000005</v>
      </c>
      <c r="Q33" s="5"/>
      <c r="R33" s="4">
        <v>30312.43</v>
      </c>
      <c r="S33" s="5"/>
      <c r="T33" s="5">
        <f t="shared" si="6"/>
        <v>518.34</v>
      </c>
      <c r="U33" s="3"/>
      <c r="V33" s="3"/>
    </row>
    <row r="34" spans="1:22" x14ac:dyDescent="0.25">
      <c r="A34" s="8"/>
      <c r="B34" s="8"/>
      <c r="C34" s="8"/>
      <c r="D34" s="8"/>
      <c r="E34" s="8"/>
      <c r="F34" s="8"/>
      <c r="G34" s="8"/>
      <c r="H34" s="8">
        <v>5</v>
      </c>
      <c r="I34" s="8"/>
      <c r="J34" s="8">
        <v>25</v>
      </c>
      <c r="K34" s="4">
        <f t="shared" si="2"/>
        <v>31319.91</v>
      </c>
      <c r="L34" s="4">
        <f t="shared" si="0"/>
        <v>375838.92</v>
      </c>
      <c r="M34" s="4">
        <f t="shared" si="3"/>
        <v>198.01839831401475</v>
      </c>
      <c r="N34" s="4">
        <f t="shared" si="4"/>
        <v>297.02759747102209</v>
      </c>
      <c r="O34" s="4"/>
      <c r="P34" s="4">
        <f t="shared" si="1"/>
        <v>4854.5860499999999</v>
      </c>
      <c r="Q34" s="4"/>
      <c r="R34" s="4">
        <v>30793.34</v>
      </c>
      <c r="S34" s="4"/>
      <c r="T34" s="4">
        <f t="shared" si="6"/>
        <v>526.57000000000005</v>
      </c>
      <c r="U34" s="3"/>
      <c r="V34" s="3"/>
    </row>
    <row r="35" spans="1:22" x14ac:dyDescent="0.25">
      <c r="A35" s="8"/>
      <c r="B35" s="8"/>
      <c r="C35" s="8"/>
      <c r="D35" s="8"/>
      <c r="E35" s="8"/>
      <c r="F35" s="8"/>
      <c r="G35" s="8"/>
      <c r="H35" s="8">
        <v>6</v>
      </c>
      <c r="I35" s="8"/>
      <c r="J35" s="8">
        <v>26</v>
      </c>
      <c r="K35" s="5">
        <f t="shared" si="2"/>
        <v>31808.57</v>
      </c>
      <c r="L35" s="4">
        <f t="shared" si="0"/>
        <v>381702.83999999997</v>
      </c>
      <c r="M35" s="5">
        <f t="shared" si="3"/>
        <v>201.10792413066383</v>
      </c>
      <c r="N35" s="5">
        <f t="shared" si="4"/>
        <v>301.66188619599575</v>
      </c>
      <c r="O35" s="5"/>
      <c r="P35" s="4">
        <f t="shared" si="1"/>
        <v>4930.3283499999998</v>
      </c>
      <c r="Q35" s="5"/>
      <c r="R35" s="4">
        <v>31273.79</v>
      </c>
      <c r="S35" s="5"/>
      <c r="T35" s="5">
        <f t="shared" si="6"/>
        <v>534.78</v>
      </c>
      <c r="U35" s="3"/>
      <c r="V35" s="3"/>
    </row>
    <row r="36" spans="1:22" x14ac:dyDescent="0.25">
      <c r="A36" s="8"/>
      <c r="B36" s="8"/>
      <c r="C36" s="8"/>
      <c r="D36" s="8"/>
      <c r="E36" s="8"/>
      <c r="F36" s="8"/>
      <c r="G36" s="8"/>
      <c r="H36" s="8"/>
      <c r="I36" s="8"/>
      <c r="J36" s="8">
        <v>27</v>
      </c>
      <c r="K36" s="5">
        <f t="shared" si="2"/>
        <v>32297.26</v>
      </c>
      <c r="L36" s="4">
        <f t="shared" si="0"/>
        <v>387567.12</v>
      </c>
      <c r="M36" s="5">
        <f t="shared" si="3"/>
        <v>204.19763962065332</v>
      </c>
      <c r="N36" s="5">
        <f t="shared" si="4"/>
        <v>306.29645943098001</v>
      </c>
      <c r="O36" s="5"/>
      <c r="P36" s="4">
        <f t="shared" si="1"/>
        <v>5006.0752999999995</v>
      </c>
      <c r="Q36" s="5"/>
      <c r="R36" s="4">
        <v>31754.26</v>
      </c>
      <c r="S36" s="5"/>
      <c r="T36" s="5">
        <f t="shared" si="6"/>
        <v>543</v>
      </c>
      <c r="U36" s="3"/>
      <c r="V36" s="3"/>
    </row>
    <row r="37" spans="1:22" x14ac:dyDescent="0.25">
      <c r="A37" s="8"/>
      <c r="B37" s="8"/>
      <c r="C37" s="8"/>
      <c r="D37" s="8"/>
      <c r="E37" s="8"/>
      <c r="F37" s="8"/>
      <c r="G37" s="8"/>
      <c r="H37" s="8"/>
      <c r="I37" s="8"/>
      <c r="J37" s="8">
        <v>28</v>
      </c>
      <c r="K37" s="5">
        <f t="shared" si="2"/>
        <v>32785.93</v>
      </c>
      <c r="L37" s="4">
        <f t="shared" si="0"/>
        <v>393431.16000000003</v>
      </c>
      <c r="M37" s="5">
        <f t="shared" si="3"/>
        <v>207.28722866174923</v>
      </c>
      <c r="N37" s="5">
        <f t="shared" si="4"/>
        <v>310.93084299262387</v>
      </c>
      <c r="O37" s="5"/>
      <c r="P37" s="4">
        <f t="shared" si="1"/>
        <v>5081.8191500000003</v>
      </c>
      <c r="Q37" s="5"/>
      <c r="R37" s="4">
        <v>32234.720000000001</v>
      </c>
      <c r="S37" s="5"/>
      <c r="T37" s="5">
        <f t="shared" si="6"/>
        <v>551.21</v>
      </c>
      <c r="U37" s="3"/>
      <c r="V37" s="3"/>
    </row>
    <row r="38" spans="1:22" x14ac:dyDescent="0.25">
      <c r="A38" s="8"/>
      <c r="B38" s="8"/>
      <c r="C38" s="8"/>
      <c r="D38" s="8"/>
      <c r="E38" s="8"/>
      <c r="F38" s="8"/>
      <c r="G38" s="8"/>
      <c r="H38" s="8"/>
      <c r="I38" s="8"/>
      <c r="J38" s="8">
        <v>29</v>
      </c>
      <c r="K38" s="4">
        <f t="shared" si="2"/>
        <v>33274.620000000003</v>
      </c>
      <c r="L38" s="4">
        <f t="shared" si="0"/>
        <v>399295.44000000006</v>
      </c>
      <c r="M38" s="4">
        <f t="shared" si="3"/>
        <v>210.37694415173871</v>
      </c>
      <c r="N38" s="4">
        <f t="shared" si="4"/>
        <v>315.56541622760807</v>
      </c>
      <c r="O38" s="4"/>
      <c r="P38" s="4">
        <f t="shared" si="1"/>
        <v>5157.5661</v>
      </c>
      <c r="Q38" s="4"/>
      <c r="R38" s="4">
        <v>32715.19</v>
      </c>
      <c r="S38" s="4"/>
      <c r="T38" s="4">
        <f t="shared" si="6"/>
        <v>559.42999999999995</v>
      </c>
      <c r="U38" s="3"/>
      <c r="V38" s="3"/>
    </row>
    <row r="39" spans="1:22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>
        <v>30</v>
      </c>
      <c r="K39" s="5">
        <f t="shared" si="2"/>
        <v>33763.300000000003</v>
      </c>
      <c r="L39" s="4">
        <f t="shared" si="0"/>
        <v>405159.60000000003</v>
      </c>
      <c r="M39" s="5">
        <f t="shared" si="3"/>
        <v>213.46659641728138</v>
      </c>
      <c r="N39" s="5">
        <f t="shared" si="4"/>
        <v>320.19989462592207</v>
      </c>
      <c r="O39" s="5"/>
      <c r="P39" s="4">
        <f t="shared" si="1"/>
        <v>5233.3115000000007</v>
      </c>
      <c r="Q39" s="5"/>
      <c r="R39" s="4">
        <v>33195.65</v>
      </c>
      <c r="S39" s="5"/>
      <c r="T39" s="5">
        <f t="shared" si="6"/>
        <v>567.65</v>
      </c>
      <c r="U39" s="3"/>
      <c r="V39" s="3"/>
    </row>
    <row r="40" spans="1:22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3">
        <v>31</v>
      </c>
      <c r="K40" s="5">
        <f t="shared" si="2"/>
        <v>34244.660000000003</v>
      </c>
      <c r="L40" s="4">
        <f t="shared" si="0"/>
        <v>410935.92000000004</v>
      </c>
      <c r="M40" s="5">
        <f t="shared" si="3"/>
        <v>216.50996838777664</v>
      </c>
      <c r="N40" s="5">
        <f t="shared" si="4"/>
        <v>324.76495258166494</v>
      </c>
      <c r="O40" s="5"/>
      <c r="P40" s="4">
        <f t="shared" si="1"/>
        <v>5307.9223000000002</v>
      </c>
      <c r="Q40" s="5"/>
      <c r="R40" s="4">
        <v>33668.92</v>
      </c>
      <c r="S40" s="5"/>
      <c r="T40" s="5">
        <f t="shared" si="6"/>
        <v>575.74</v>
      </c>
      <c r="U40" s="3"/>
      <c r="V40" s="3"/>
    </row>
    <row r="41" spans="1:22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3">
        <v>32</v>
      </c>
      <c r="K41" s="5">
        <f t="shared" si="2"/>
        <v>34721.379999999997</v>
      </c>
      <c r="L41" s="4">
        <f t="shared" si="0"/>
        <v>416656.55999999994</v>
      </c>
      <c r="M41" s="5">
        <f t="shared" si="3"/>
        <v>219.5240042149631</v>
      </c>
      <c r="N41" s="5">
        <f t="shared" si="4"/>
        <v>329.28600632244468</v>
      </c>
      <c r="O41" s="5"/>
      <c r="P41" s="4">
        <f t="shared" si="1"/>
        <v>5381.8138999999992</v>
      </c>
      <c r="Q41" s="5"/>
      <c r="R41" s="4">
        <v>34137.629999999997</v>
      </c>
      <c r="S41" s="5"/>
      <c r="T41" s="5">
        <f t="shared" si="6"/>
        <v>583.75</v>
      </c>
      <c r="U41" s="3"/>
      <c r="V41" s="3"/>
    </row>
    <row r="42" spans="1:22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3">
        <v>33</v>
      </c>
      <c r="K42" s="4">
        <f t="shared" si="2"/>
        <v>35198.120000000003</v>
      </c>
      <c r="L42" s="4">
        <f t="shared" ref="L42:L59" si="7">K42*12</f>
        <v>422377.44000000006</v>
      </c>
      <c r="M42" s="4">
        <f t="shared" si="3"/>
        <v>222.53816649104323</v>
      </c>
      <c r="N42" s="4">
        <f t="shared" si="4"/>
        <v>333.80724973656481</v>
      </c>
      <c r="O42" s="4"/>
      <c r="P42" s="4">
        <f t="shared" ref="P42:P59" si="8">K42*$P$7</f>
        <v>5455.7085999999999</v>
      </c>
      <c r="Q42" s="4"/>
      <c r="R42" s="4">
        <v>34606.35</v>
      </c>
      <c r="S42" s="4"/>
      <c r="T42" s="4">
        <f t="shared" si="6"/>
        <v>591.77</v>
      </c>
      <c r="U42" s="3"/>
      <c r="V42" s="3"/>
    </row>
    <row r="43" spans="1:22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3">
        <v>34</v>
      </c>
      <c r="K43" s="5">
        <f t="shared" si="2"/>
        <v>35674.86</v>
      </c>
      <c r="L43" s="4">
        <f t="shared" si="7"/>
        <v>428098.32</v>
      </c>
      <c r="M43" s="5">
        <f t="shared" si="3"/>
        <v>225.5523287671233</v>
      </c>
      <c r="N43" s="5">
        <f t="shared" si="4"/>
        <v>338.32849315068495</v>
      </c>
      <c r="O43" s="5"/>
      <c r="P43" s="4">
        <f t="shared" si="8"/>
        <v>5529.6032999999998</v>
      </c>
      <c r="Q43" s="5"/>
      <c r="R43" s="4">
        <v>35075.08</v>
      </c>
      <c r="S43" s="5"/>
      <c r="T43" s="5">
        <f t="shared" si="6"/>
        <v>599.78</v>
      </c>
      <c r="U43" s="3"/>
      <c r="V43" s="3"/>
    </row>
    <row r="44" spans="1:22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3">
        <v>35</v>
      </c>
      <c r="K44" s="5">
        <f t="shared" si="2"/>
        <v>36151.589999999997</v>
      </c>
      <c r="L44" s="4">
        <f t="shared" si="7"/>
        <v>433819.07999999996</v>
      </c>
      <c r="M44" s="5">
        <f t="shared" si="3"/>
        <v>228.56642781875655</v>
      </c>
      <c r="N44" s="5">
        <f t="shared" si="4"/>
        <v>342.84964172813483</v>
      </c>
      <c r="O44" s="5"/>
      <c r="P44" s="4">
        <f t="shared" si="8"/>
        <v>5603.4964499999996</v>
      </c>
      <c r="Q44" s="5"/>
      <c r="R44" s="4">
        <v>35543.79</v>
      </c>
      <c r="S44" s="5"/>
      <c r="T44" s="5">
        <f t="shared" si="6"/>
        <v>607.79999999999995</v>
      </c>
      <c r="U44" s="3"/>
      <c r="V44" s="3"/>
    </row>
    <row r="45" spans="1:22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3">
        <v>36</v>
      </c>
      <c r="K45" s="5">
        <f t="shared" si="2"/>
        <v>36628.32</v>
      </c>
      <c r="L45" s="4">
        <f t="shared" si="7"/>
        <v>439539.83999999997</v>
      </c>
      <c r="M45" s="5">
        <f t="shared" si="3"/>
        <v>231.58052687038986</v>
      </c>
      <c r="N45" s="5">
        <f t="shared" si="4"/>
        <v>347.37079030558482</v>
      </c>
      <c r="O45" s="5"/>
      <c r="P45" s="4">
        <f t="shared" si="8"/>
        <v>5677.3895999999995</v>
      </c>
      <c r="Q45" s="5"/>
      <c r="R45" s="4">
        <v>36012.51</v>
      </c>
      <c r="S45" s="5"/>
      <c r="T45" s="5">
        <f t="shared" si="6"/>
        <v>615.80999999999995</v>
      </c>
      <c r="U45" s="3"/>
      <c r="V45" s="3"/>
    </row>
    <row r="46" spans="1:2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3">
        <v>37</v>
      </c>
      <c r="K46" s="4">
        <f t="shared" si="2"/>
        <v>37105.050000000003</v>
      </c>
      <c r="L46" s="4">
        <f t="shared" si="7"/>
        <v>445260.60000000003</v>
      </c>
      <c r="M46" s="4">
        <f t="shared" si="3"/>
        <v>234.5946259220232</v>
      </c>
      <c r="N46" s="4">
        <f t="shared" si="4"/>
        <v>351.89193888303481</v>
      </c>
      <c r="O46" s="4"/>
      <c r="P46" s="4">
        <f t="shared" si="8"/>
        <v>5751.2827500000003</v>
      </c>
      <c r="Q46" s="4"/>
      <c r="R46" s="4">
        <v>36481.22</v>
      </c>
      <c r="S46" s="4"/>
      <c r="T46" s="4">
        <f t="shared" si="6"/>
        <v>623.83000000000004</v>
      </c>
      <c r="U46" s="3"/>
      <c r="V46" s="3"/>
    </row>
    <row r="47" spans="1:2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3">
        <v>38</v>
      </c>
      <c r="K47" s="5">
        <f t="shared" si="2"/>
        <v>37581.769999999997</v>
      </c>
      <c r="L47" s="4">
        <f t="shared" si="7"/>
        <v>450981.24</v>
      </c>
      <c r="M47" s="5">
        <f t="shared" si="3"/>
        <v>237.60866174920969</v>
      </c>
      <c r="N47" s="5">
        <f t="shared" si="4"/>
        <v>356.41299262381455</v>
      </c>
      <c r="O47" s="5"/>
      <c r="P47" s="4">
        <f t="shared" si="8"/>
        <v>5825.1743499999993</v>
      </c>
      <c r="Q47" s="5"/>
      <c r="R47" s="4">
        <v>36949.93</v>
      </c>
      <c r="S47" s="5"/>
      <c r="T47" s="5">
        <f t="shared" si="6"/>
        <v>631.84</v>
      </c>
      <c r="U47" s="3"/>
      <c r="V47" s="3"/>
    </row>
    <row r="48" spans="1:22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3">
        <v>39</v>
      </c>
      <c r="K48" s="5">
        <f t="shared" si="2"/>
        <v>38058.51</v>
      </c>
      <c r="L48" s="4">
        <f t="shared" si="7"/>
        <v>456702.12</v>
      </c>
      <c r="M48" s="5">
        <f t="shared" si="3"/>
        <v>240.62282402528979</v>
      </c>
      <c r="N48" s="5">
        <f t="shared" si="4"/>
        <v>360.93423603793468</v>
      </c>
      <c r="O48" s="5"/>
      <c r="P48" s="4">
        <f t="shared" si="8"/>
        <v>5899.0690500000001</v>
      </c>
      <c r="Q48" s="5"/>
      <c r="R48" s="4">
        <v>37418.65</v>
      </c>
      <c r="S48" s="5"/>
      <c r="T48" s="5">
        <f t="shared" si="6"/>
        <v>639.86</v>
      </c>
      <c r="U48" s="3"/>
      <c r="V48" s="3"/>
    </row>
    <row r="49" spans="1:22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8">
        <v>40</v>
      </c>
      <c r="K49" s="5">
        <f t="shared" si="2"/>
        <v>38535.24</v>
      </c>
      <c r="L49" s="4">
        <f t="shared" si="7"/>
        <v>462422.88</v>
      </c>
      <c r="M49" s="5">
        <f t="shared" si="3"/>
        <v>243.63692307692307</v>
      </c>
      <c r="N49" s="5">
        <f t="shared" si="4"/>
        <v>365.45538461538462</v>
      </c>
      <c r="O49" s="5"/>
      <c r="P49" s="4">
        <f t="shared" si="8"/>
        <v>5972.9621999999999</v>
      </c>
      <c r="Q49" s="5"/>
      <c r="R49" s="4">
        <v>37887.370000000003</v>
      </c>
      <c r="S49" s="5"/>
      <c r="T49" s="5">
        <f t="shared" si="6"/>
        <v>647.87</v>
      </c>
      <c r="U49" s="3"/>
      <c r="V49" s="3"/>
    </row>
    <row r="50" spans="1:22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3">
        <v>41</v>
      </c>
      <c r="K50" s="4">
        <f t="shared" si="2"/>
        <v>39011.980000000003</v>
      </c>
      <c r="L50" s="4">
        <f t="shared" si="7"/>
        <v>468143.76</v>
      </c>
      <c r="M50" s="4">
        <f t="shared" si="3"/>
        <v>246.65108535300317</v>
      </c>
      <c r="N50" s="4">
        <f t="shared" si="4"/>
        <v>369.97662802950475</v>
      </c>
      <c r="O50" s="4"/>
      <c r="P50" s="4">
        <f t="shared" si="8"/>
        <v>6046.8569000000007</v>
      </c>
      <c r="Q50" s="4"/>
      <c r="R50" s="4">
        <v>38356.089999999997</v>
      </c>
      <c r="S50" s="4"/>
      <c r="T50" s="4">
        <f t="shared" si="6"/>
        <v>655.89</v>
      </c>
      <c r="U50" s="3"/>
      <c r="V50" s="3"/>
    </row>
    <row r="51" spans="1:22" x14ac:dyDescent="0.25">
      <c r="A51" s="8"/>
      <c r="B51" s="8"/>
      <c r="C51" s="8"/>
      <c r="D51" s="8"/>
      <c r="E51" s="8"/>
      <c r="F51" s="8"/>
      <c r="G51" s="8"/>
      <c r="H51" s="8"/>
      <c r="I51" s="8"/>
      <c r="J51" s="13">
        <v>42</v>
      </c>
      <c r="K51" s="5">
        <f t="shared" si="2"/>
        <v>39488.720000000001</v>
      </c>
      <c r="L51" s="4">
        <f t="shared" si="7"/>
        <v>473864.64</v>
      </c>
      <c r="M51" s="5">
        <f t="shared" si="3"/>
        <v>249.66524762908324</v>
      </c>
      <c r="N51" s="5">
        <f t="shared" si="4"/>
        <v>374.49787144362483</v>
      </c>
      <c r="O51" s="5"/>
      <c r="P51" s="4">
        <f t="shared" si="8"/>
        <v>6120.7516000000005</v>
      </c>
      <c r="Q51" s="5"/>
      <c r="R51" s="4">
        <v>38824.82</v>
      </c>
      <c r="S51" s="5"/>
      <c r="T51" s="5">
        <f t="shared" si="6"/>
        <v>663.9</v>
      </c>
      <c r="U51" s="3"/>
      <c r="V51" s="3"/>
    </row>
    <row r="52" spans="1:22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3">
        <v>43</v>
      </c>
      <c r="K52" s="5">
        <f t="shared" si="2"/>
        <v>39965.46</v>
      </c>
      <c r="L52" s="4">
        <f t="shared" si="7"/>
        <v>479585.52</v>
      </c>
      <c r="M52" s="5">
        <f t="shared" si="3"/>
        <v>252.67940990516334</v>
      </c>
      <c r="N52" s="5">
        <f t="shared" si="4"/>
        <v>379.01911485774502</v>
      </c>
      <c r="O52" s="5"/>
      <c r="P52" s="4">
        <f t="shared" si="8"/>
        <v>6194.6462999999994</v>
      </c>
      <c r="Q52" s="5"/>
      <c r="R52" s="4">
        <v>39293.54</v>
      </c>
      <c r="S52" s="5"/>
      <c r="T52" s="5">
        <f t="shared" si="6"/>
        <v>671.92</v>
      </c>
      <c r="U52" s="3"/>
      <c r="V52" s="3"/>
    </row>
    <row r="53" spans="1:2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3">
        <v>44</v>
      </c>
      <c r="K53" s="5">
        <f t="shared" si="2"/>
        <v>40442.19</v>
      </c>
      <c r="L53" s="4">
        <f t="shared" si="7"/>
        <v>485306.28</v>
      </c>
      <c r="M53" s="5">
        <f t="shared" si="3"/>
        <v>255.69350895679665</v>
      </c>
      <c r="N53" s="5">
        <f t="shared" si="4"/>
        <v>383.54026343519496</v>
      </c>
      <c r="O53" s="5"/>
      <c r="P53" s="4">
        <f t="shared" si="8"/>
        <v>6268.5394500000002</v>
      </c>
      <c r="Q53" s="5"/>
      <c r="R53" s="4">
        <v>39762.26</v>
      </c>
      <c r="S53" s="5"/>
      <c r="T53" s="5">
        <f t="shared" si="6"/>
        <v>679.93</v>
      </c>
      <c r="U53" s="3"/>
      <c r="V53" s="3"/>
    </row>
    <row r="54" spans="1:22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3">
        <v>45</v>
      </c>
      <c r="K54" s="4">
        <f t="shared" si="2"/>
        <v>40918.93</v>
      </c>
      <c r="L54" s="4">
        <f t="shared" si="7"/>
        <v>491027.16000000003</v>
      </c>
      <c r="M54" s="4">
        <f t="shared" si="3"/>
        <v>258.70767123287675</v>
      </c>
      <c r="N54" s="4">
        <f t="shared" si="4"/>
        <v>388.06150684931515</v>
      </c>
      <c r="O54" s="4"/>
      <c r="P54" s="4">
        <f t="shared" si="8"/>
        <v>6342.43415</v>
      </c>
      <c r="Q54" s="4"/>
      <c r="R54" s="4">
        <v>40230.980000000003</v>
      </c>
      <c r="S54" s="4"/>
      <c r="T54" s="4">
        <f t="shared" si="6"/>
        <v>687.95</v>
      </c>
      <c r="U54" s="3"/>
      <c r="V54" s="3"/>
    </row>
    <row r="55" spans="1:2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3">
        <v>46</v>
      </c>
      <c r="K55" s="5">
        <f t="shared" si="2"/>
        <v>41395.68</v>
      </c>
      <c r="L55" s="4">
        <f t="shared" si="7"/>
        <v>496748.16000000003</v>
      </c>
      <c r="M55" s="5">
        <f t="shared" si="3"/>
        <v>261.72189673340358</v>
      </c>
      <c r="N55" s="5">
        <f t="shared" si="4"/>
        <v>392.58284510010537</v>
      </c>
      <c r="O55" s="5"/>
      <c r="P55" s="4">
        <f t="shared" si="8"/>
        <v>6416.3303999999998</v>
      </c>
      <c r="Q55" s="5"/>
      <c r="R55" s="4">
        <v>40699.71</v>
      </c>
      <c r="S55" s="5"/>
      <c r="T55" s="5">
        <f t="shared" si="6"/>
        <v>695.97</v>
      </c>
      <c r="U55" s="3"/>
      <c r="V55" s="3"/>
    </row>
    <row r="56" spans="1:22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3">
        <v>47</v>
      </c>
      <c r="K56" s="5">
        <f t="shared" si="2"/>
        <v>41872.410000000003</v>
      </c>
      <c r="L56" s="4">
        <f t="shared" si="7"/>
        <v>502468.92000000004</v>
      </c>
      <c r="M56" s="5">
        <f t="shared" si="3"/>
        <v>264.73599578503689</v>
      </c>
      <c r="N56" s="5">
        <f t="shared" si="4"/>
        <v>397.10399367755531</v>
      </c>
      <c r="O56" s="5"/>
      <c r="P56" s="4">
        <f t="shared" si="8"/>
        <v>6490.2235500000006</v>
      </c>
      <c r="Q56" s="5"/>
      <c r="R56" s="4">
        <v>41168.43</v>
      </c>
      <c r="S56" s="5"/>
      <c r="T56" s="5">
        <f t="shared" si="6"/>
        <v>703.98</v>
      </c>
      <c r="U56" s="3"/>
      <c r="V56" s="3"/>
    </row>
    <row r="57" spans="1:22" ht="15.75" x14ac:dyDescent="0.25">
      <c r="A57" s="7"/>
      <c r="B57" s="8"/>
      <c r="C57" s="8"/>
      <c r="D57" s="8"/>
      <c r="E57" s="8"/>
      <c r="F57" s="8"/>
      <c r="G57" s="8"/>
      <c r="H57" s="8"/>
      <c r="I57" s="8"/>
      <c r="J57" s="13">
        <v>48</v>
      </c>
      <c r="K57" s="5">
        <f t="shared" si="2"/>
        <v>42349.15</v>
      </c>
      <c r="L57" s="4">
        <f t="shared" si="7"/>
        <v>508189.80000000005</v>
      </c>
      <c r="M57" s="5">
        <f t="shared" si="3"/>
        <v>267.75015806111696</v>
      </c>
      <c r="N57" s="5">
        <f t="shared" si="4"/>
        <v>401.62523709167544</v>
      </c>
      <c r="O57" s="5"/>
      <c r="P57" s="4">
        <f t="shared" si="8"/>
        <v>6564.1182500000004</v>
      </c>
      <c r="Q57" s="5"/>
      <c r="R57" s="4">
        <v>41637.15</v>
      </c>
      <c r="S57" s="5"/>
      <c r="T57" s="5">
        <f t="shared" si="6"/>
        <v>712</v>
      </c>
      <c r="U57" s="3"/>
      <c r="V57" s="3"/>
    </row>
    <row r="58" spans="1:22" ht="15.75" x14ac:dyDescent="0.25">
      <c r="A58" s="19"/>
      <c r="B58" s="13"/>
      <c r="C58" s="13"/>
      <c r="D58" s="13"/>
      <c r="E58" s="13"/>
      <c r="F58" s="13"/>
      <c r="G58" s="13"/>
      <c r="H58" s="13"/>
      <c r="I58" s="13"/>
      <c r="J58" s="13">
        <v>49</v>
      </c>
      <c r="K58" s="4">
        <f t="shared" si="2"/>
        <v>42825.87</v>
      </c>
      <c r="L58" s="4">
        <f t="shared" si="7"/>
        <v>513910.44000000006</v>
      </c>
      <c r="M58" s="4">
        <f t="shared" si="3"/>
        <v>270.76419388830351</v>
      </c>
      <c r="N58" s="4">
        <f t="shared" si="4"/>
        <v>406.14629083245529</v>
      </c>
      <c r="O58" s="4"/>
      <c r="P58" s="4">
        <f t="shared" si="8"/>
        <v>6638.0098500000004</v>
      </c>
      <c r="Q58" s="4"/>
      <c r="R58" s="4">
        <v>42105.86</v>
      </c>
      <c r="S58" s="4"/>
      <c r="T58" s="4">
        <f t="shared" si="6"/>
        <v>720.01</v>
      </c>
      <c r="U58" s="3"/>
      <c r="V58" s="3"/>
    </row>
    <row r="59" spans="1:22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>
        <v>50</v>
      </c>
      <c r="K59" s="5">
        <f>+ROUND(R59+S59+T59,2)</f>
        <v>43302.62</v>
      </c>
      <c r="L59" s="4">
        <f t="shared" si="7"/>
        <v>519631.44000000006</v>
      </c>
      <c r="M59" s="5">
        <f t="shared" si="3"/>
        <v>273.7784193888304</v>
      </c>
      <c r="N59" s="5">
        <f t="shared" si="4"/>
        <v>410.66762908324563</v>
      </c>
      <c r="O59" s="5"/>
      <c r="P59" s="4">
        <f t="shared" si="8"/>
        <v>6711.9061000000002</v>
      </c>
      <c r="Q59" s="5"/>
      <c r="R59" s="4">
        <v>42574.59</v>
      </c>
      <c r="S59" s="5"/>
      <c r="T59" s="5">
        <f t="shared" si="6"/>
        <v>728.03</v>
      </c>
      <c r="U59" s="3"/>
      <c r="V59" s="3"/>
    </row>
    <row r="60" spans="1:22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3"/>
      <c r="M60" s="3"/>
      <c r="N60" s="10"/>
      <c r="O60" s="14"/>
      <c r="P60" s="14"/>
      <c r="Q60" s="3"/>
      <c r="R60" s="3"/>
      <c r="S60" s="3"/>
      <c r="T60" s="3"/>
      <c r="U60" s="3"/>
      <c r="V60" s="3"/>
    </row>
    <row r="61" spans="1:22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3"/>
      <c r="M61" s="3"/>
      <c r="N61" s="17"/>
      <c r="O61" s="14"/>
      <c r="P61" s="14"/>
      <c r="Q61" s="3"/>
      <c r="R61" s="3"/>
      <c r="S61" s="3"/>
      <c r="T61" s="3"/>
      <c r="U61" s="3"/>
      <c r="V61" s="3"/>
    </row>
    <row r="62" spans="1:22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1" t="s">
        <v>0</v>
      </c>
      <c r="M62" s="21" t="s">
        <v>11</v>
      </c>
      <c r="N62" s="8"/>
      <c r="O62" s="14"/>
      <c r="P62" s="14"/>
      <c r="Q62" s="3"/>
      <c r="R62" s="3"/>
      <c r="S62" s="3"/>
      <c r="T62" s="3"/>
      <c r="U62" s="3"/>
      <c r="V62" s="3"/>
    </row>
    <row r="63" spans="1:2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6"/>
      <c r="M63" s="16" t="s">
        <v>10</v>
      </c>
      <c r="N63" s="5"/>
      <c r="O63" s="14"/>
      <c r="P63" s="14"/>
      <c r="Q63" s="3"/>
      <c r="R63" s="3"/>
      <c r="S63" s="3"/>
      <c r="T63" s="3"/>
      <c r="U63" s="3"/>
      <c r="V63" s="3"/>
    </row>
    <row r="64" spans="1:22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4">
        <v>0.155</v>
      </c>
      <c r="N64" s="5"/>
      <c r="O64" s="14"/>
      <c r="P64" s="14"/>
      <c r="Q64" s="3"/>
      <c r="R64" s="3"/>
      <c r="S64" s="3"/>
      <c r="T64" s="3"/>
      <c r="U64" s="3"/>
      <c r="V64" s="3"/>
    </row>
    <row r="65" spans="1:22" x14ac:dyDescent="0.25">
      <c r="A65" s="25" t="s">
        <v>12</v>
      </c>
      <c r="B65" s="26"/>
      <c r="C65" s="26"/>
      <c r="D65" s="27"/>
      <c r="E65" s="27"/>
      <c r="F65" s="26"/>
      <c r="G65" s="26"/>
      <c r="H65" s="26"/>
      <c r="I65" s="26"/>
      <c r="J65" s="26"/>
      <c r="K65" s="26"/>
      <c r="L65" s="28">
        <f>K16*40%</f>
        <v>9009.5</v>
      </c>
      <c r="M65" s="6">
        <f>L65*$M$64</f>
        <v>1396.4725000000001</v>
      </c>
      <c r="N65" s="5"/>
      <c r="O65" s="2"/>
      <c r="P65" s="2"/>
      <c r="Q65" s="2"/>
      <c r="R65" s="3"/>
      <c r="S65" s="3"/>
      <c r="T65" s="3"/>
      <c r="U65" s="3"/>
      <c r="V65" s="3"/>
    </row>
    <row r="66" spans="1:22" x14ac:dyDescent="0.25">
      <c r="A66" s="29" t="s">
        <v>13</v>
      </c>
      <c r="B66" s="13"/>
      <c r="C66" s="13"/>
      <c r="D66" s="30"/>
      <c r="E66" s="30"/>
      <c r="F66" s="13"/>
      <c r="G66" s="13"/>
      <c r="H66" s="13"/>
      <c r="I66" s="13"/>
      <c r="J66" s="13"/>
      <c r="K66" s="13"/>
      <c r="L66" s="6">
        <f>K16*50%</f>
        <v>11261.875</v>
      </c>
      <c r="M66" s="6">
        <f t="shared" ref="M66:M67" si="9">L66*$M$64</f>
        <v>1745.590625</v>
      </c>
      <c r="N66" s="6"/>
      <c r="O66" s="2"/>
      <c r="P66" s="2"/>
      <c r="Q66" s="2"/>
      <c r="R66" s="3"/>
      <c r="S66" s="3"/>
      <c r="T66" s="3"/>
      <c r="U66" s="3"/>
      <c r="V66" s="3"/>
    </row>
    <row r="67" spans="1:22" x14ac:dyDescent="0.25">
      <c r="A67" s="29" t="s">
        <v>14</v>
      </c>
      <c r="B67" s="13"/>
      <c r="C67" s="13"/>
      <c r="D67" s="30"/>
      <c r="E67" s="30"/>
      <c r="F67" s="13"/>
      <c r="G67" s="13"/>
      <c r="H67" s="13"/>
      <c r="I67" s="13"/>
      <c r="J67" s="13"/>
      <c r="K67" s="13"/>
      <c r="L67" s="6">
        <f>K16*60%</f>
        <v>13514.25</v>
      </c>
      <c r="M67" s="6">
        <f t="shared" si="9"/>
        <v>2094.7087499999998</v>
      </c>
      <c r="N67" s="13"/>
      <c r="O67" s="2"/>
      <c r="P67" s="2"/>
      <c r="Q67" s="2"/>
      <c r="R67" s="3"/>
      <c r="S67" s="3"/>
      <c r="T67" s="3"/>
      <c r="U67" s="3"/>
      <c r="V67" s="3"/>
    </row>
    <row r="68" spans="1:22" x14ac:dyDescent="0.25">
      <c r="A68" s="31" t="s">
        <v>15</v>
      </c>
      <c r="B68" s="22"/>
      <c r="C68" s="22"/>
      <c r="D68" s="32"/>
      <c r="E68" s="32"/>
      <c r="F68" s="22"/>
      <c r="G68" s="22"/>
      <c r="H68" s="22"/>
      <c r="I68" s="22"/>
      <c r="J68" s="22"/>
      <c r="K68" s="22"/>
      <c r="L68" s="33">
        <f>K16*70%</f>
        <v>15766.624999999998</v>
      </c>
      <c r="M68" s="33">
        <f>L68*$M$64</f>
        <v>2443.8268749999997</v>
      </c>
      <c r="N68" s="8"/>
      <c r="O68" s="2"/>
      <c r="P68" s="2"/>
      <c r="Q68" s="2"/>
      <c r="R68" s="3"/>
      <c r="S68" s="3"/>
      <c r="T68" s="3"/>
      <c r="U68" s="3"/>
      <c r="V68" s="3"/>
    </row>
    <row r="69" spans="1:22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3"/>
      <c r="P69" s="3"/>
      <c r="Q69" s="3"/>
      <c r="R69" s="3"/>
      <c r="S69" s="3"/>
      <c r="T69" s="3"/>
      <c r="U69" s="3"/>
      <c r="V69" s="3"/>
    </row>
    <row r="70" spans="1:22" ht="15.75" x14ac:dyDescent="0.25">
      <c r="A70" s="7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3"/>
      <c r="P70" s="3"/>
      <c r="Q70" s="3"/>
      <c r="R70" s="3"/>
      <c r="S70" s="3"/>
      <c r="T70" s="3"/>
      <c r="U70" s="3"/>
      <c r="V70" s="3"/>
    </row>
    <row r="71" spans="1:22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8"/>
      <c r="M71" s="8"/>
      <c r="N71" s="8"/>
      <c r="O71" s="3"/>
      <c r="P71" s="3"/>
      <c r="Q71" s="3"/>
      <c r="R71" s="3"/>
      <c r="S71" s="3"/>
      <c r="T71" s="3"/>
      <c r="U71" s="3"/>
      <c r="V71" s="3"/>
    </row>
    <row r="72" spans="1:22" x14ac:dyDescent="0.25">
      <c r="A72" s="34" t="s">
        <v>17</v>
      </c>
      <c r="B72" s="26"/>
      <c r="C72" s="26"/>
      <c r="D72" s="26"/>
      <c r="E72" s="26"/>
      <c r="F72" s="35"/>
      <c r="G72" s="35"/>
      <c r="H72" s="26"/>
      <c r="I72" s="26"/>
      <c r="J72" s="35">
        <f>ROUND(M16*0.18,2)</f>
        <v>25.63</v>
      </c>
      <c r="K72" s="43"/>
      <c r="L72" s="8"/>
      <c r="M72" s="8"/>
      <c r="N72" s="3"/>
      <c r="O72" s="3"/>
      <c r="P72" s="3"/>
      <c r="Q72" s="3"/>
      <c r="R72" s="3"/>
      <c r="S72" s="3"/>
      <c r="T72" s="3"/>
      <c r="U72" s="3"/>
      <c r="V72" s="3"/>
    </row>
    <row r="73" spans="1:22" x14ac:dyDescent="0.25">
      <c r="A73" s="36" t="s">
        <v>18</v>
      </c>
      <c r="B73" s="22"/>
      <c r="C73" s="22"/>
      <c r="D73" s="22"/>
      <c r="E73" s="22"/>
      <c r="F73" s="37"/>
      <c r="G73" s="37"/>
      <c r="H73" s="22"/>
      <c r="I73" s="22"/>
      <c r="J73" s="37">
        <f>J72*2</f>
        <v>51.26</v>
      </c>
      <c r="K73" s="43"/>
      <c r="L73" s="8"/>
      <c r="M73" s="8"/>
      <c r="N73" s="3"/>
      <c r="O73" s="3"/>
      <c r="P73" s="3"/>
      <c r="Q73" s="3"/>
      <c r="R73" s="3"/>
      <c r="S73" s="3"/>
      <c r="T73" s="3"/>
      <c r="U73" s="3"/>
      <c r="V73" s="3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74"/>
  <sheetViews>
    <sheetView workbookViewId="0">
      <selection activeCell="H20" sqref="H20"/>
    </sheetView>
  </sheetViews>
  <sheetFormatPr defaultRowHeight="15" x14ac:dyDescent="0.25"/>
  <cols>
    <col min="1" max="9" width="4.85546875" customWidth="1"/>
    <col min="11" max="11" width="9.85546875" customWidth="1"/>
    <col min="12" max="12" width="11" customWidth="1"/>
    <col min="13" max="13" width="8" customWidth="1"/>
    <col min="14" max="14" width="7.85546875" customWidth="1"/>
    <col min="15" max="15" width="8" customWidth="1"/>
    <col min="16" max="16" width="9.85546875" customWidth="1"/>
    <col min="19" max="19" width="0" hidden="1" customWidth="1"/>
  </cols>
  <sheetData>
    <row r="1" spans="1:22" ht="15.75" x14ac:dyDescent="0.25">
      <c r="A1" s="7" t="s">
        <v>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3"/>
      <c r="R1" s="3"/>
      <c r="S1" s="3"/>
      <c r="T1" s="3"/>
      <c r="U1" s="3"/>
      <c r="V1" s="3"/>
    </row>
    <row r="2" spans="1:22" x14ac:dyDescent="0.25">
      <c r="A2" s="9" t="s">
        <v>23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3"/>
      <c r="R2" s="3"/>
      <c r="S2" s="3"/>
      <c r="T2" s="3"/>
      <c r="U2" s="3"/>
      <c r="V2" s="3"/>
    </row>
    <row r="3" spans="1:22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3"/>
      <c r="R3" s="3"/>
      <c r="S3" s="3"/>
      <c r="T3" s="3"/>
      <c r="U3" s="3"/>
      <c r="V3" s="3"/>
    </row>
    <row r="4" spans="1:22" x14ac:dyDescent="0.25">
      <c r="A4" s="38" t="s">
        <v>1</v>
      </c>
      <c r="B4" s="26"/>
      <c r="C4" s="26"/>
      <c r="D4" s="26"/>
      <c r="E4" s="26"/>
      <c r="F4" s="26"/>
      <c r="G4" s="26"/>
      <c r="H4" s="26"/>
      <c r="I4" s="26"/>
      <c r="J4" s="21" t="s">
        <v>2</v>
      </c>
      <c r="K4" s="21" t="s">
        <v>0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3"/>
      <c r="R4" s="3"/>
      <c r="S4" s="3"/>
      <c r="T4" s="3"/>
      <c r="U4" s="3"/>
      <c r="V4" s="3"/>
    </row>
    <row r="5" spans="1:22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>
        <v>1.5</v>
      </c>
      <c r="O5" s="17">
        <v>2</v>
      </c>
      <c r="P5" s="16" t="s">
        <v>9</v>
      </c>
      <c r="Q5" s="3"/>
      <c r="R5" s="3"/>
      <c r="S5" s="3"/>
      <c r="T5" s="3"/>
      <c r="U5" s="3"/>
      <c r="V5" s="3"/>
    </row>
    <row r="6" spans="1:22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7"/>
      <c r="O6" s="17"/>
      <c r="P6" s="16" t="s">
        <v>10</v>
      </c>
      <c r="Q6" s="3"/>
      <c r="R6" s="3"/>
      <c r="S6" s="3"/>
      <c r="T6" s="3"/>
      <c r="U6" s="3"/>
      <c r="V6" s="3"/>
    </row>
    <row r="7" spans="1:22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39"/>
      <c r="O7" s="22"/>
      <c r="P7" s="24">
        <v>0.155</v>
      </c>
      <c r="Q7" s="3"/>
      <c r="R7" s="3"/>
      <c r="S7" s="3"/>
      <c r="T7" s="44">
        <v>1.9E-2</v>
      </c>
      <c r="U7" s="3"/>
      <c r="V7" s="3"/>
    </row>
    <row r="8" spans="1:22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8"/>
      <c r="P8" s="10"/>
      <c r="Q8" s="3"/>
      <c r="R8" s="3"/>
      <c r="S8" s="3"/>
      <c r="T8" s="3"/>
      <c r="U8" s="3"/>
      <c r="V8" s="3"/>
    </row>
    <row r="9" spans="1:22" x14ac:dyDescent="0.25">
      <c r="A9" s="12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41"/>
      <c r="M9" s="8"/>
      <c r="N9" s="8"/>
      <c r="O9" s="8"/>
      <c r="P9" s="8"/>
      <c r="Q9" s="3"/>
      <c r="R9" s="47">
        <v>2015</v>
      </c>
      <c r="S9" s="3"/>
      <c r="T9" s="3"/>
      <c r="U9" s="3"/>
      <c r="V9" s="3"/>
    </row>
    <row r="10" spans="1:22" x14ac:dyDescent="0.25">
      <c r="A10" s="8">
        <v>1</v>
      </c>
      <c r="B10" s="8"/>
      <c r="C10" s="8"/>
      <c r="D10" s="8"/>
      <c r="E10" s="8"/>
      <c r="F10" s="8"/>
      <c r="G10" s="8"/>
      <c r="H10" s="8"/>
      <c r="I10" s="8"/>
      <c r="J10" s="8">
        <v>1</v>
      </c>
      <c r="K10" s="4">
        <f t="shared" ref="K10:K41" si="0">+ROUND(R10+S10+T10,2)</f>
        <v>19963.95</v>
      </c>
      <c r="L10" s="4">
        <f t="shared" ref="L10:L41" si="1">K10*12</f>
        <v>239567.40000000002</v>
      </c>
      <c r="M10" s="4">
        <f>L10/1898</f>
        <v>126.2209694415174</v>
      </c>
      <c r="N10" s="4">
        <f>M10*1.5</f>
        <v>189.33145416227609</v>
      </c>
      <c r="O10" s="4">
        <f>M10*2</f>
        <v>252.44193888303479</v>
      </c>
      <c r="P10" s="4">
        <f t="shared" ref="P10:P41" si="2">K10*$P$7</f>
        <v>3094.4122500000003</v>
      </c>
      <c r="Q10" s="4"/>
      <c r="R10" s="4">
        <v>19591.71</v>
      </c>
      <c r="S10" s="4"/>
      <c r="T10" s="4">
        <f t="shared" ref="T10:T41" si="3">+ROUND((R10+S10)*T$7,2)</f>
        <v>372.24</v>
      </c>
      <c r="U10" s="3"/>
      <c r="V10" s="3"/>
    </row>
    <row r="11" spans="1:22" x14ac:dyDescent="0.25">
      <c r="A11" s="8">
        <v>2</v>
      </c>
      <c r="B11" s="8"/>
      <c r="C11" s="8"/>
      <c r="D11" s="8"/>
      <c r="E11" s="8"/>
      <c r="F11" s="8"/>
      <c r="G11" s="8"/>
      <c r="H11" s="8"/>
      <c r="I11" s="8"/>
      <c r="J11" s="8">
        <v>2</v>
      </c>
      <c r="K11" s="5">
        <f t="shared" si="0"/>
        <v>20461.919999999998</v>
      </c>
      <c r="L11" s="4">
        <f t="shared" si="1"/>
        <v>245543.03999999998</v>
      </c>
      <c r="M11" s="5">
        <f t="shared" ref="M11:M59" si="4">L11/1898</f>
        <v>129.36935721812432</v>
      </c>
      <c r="N11" s="5">
        <f t="shared" ref="N11:N59" si="5">M11*1.5</f>
        <v>194.05403582718648</v>
      </c>
      <c r="O11" s="5">
        <f t="shared" ref="O11:O28" si="6">M11*2</f>
        <v>258.73871443624864</v>
      </c>
      <c r="P11" s="4">
        <f t="shared" si="2"/>
        <v>3171.5975999999996</v>
      </c>
      <c r="Q11" s="5"/>
      <c r="R11" s="4">
        <v>20080.39</v>
      </c>
      <c r="S11" s="5"/>
      <c r="T11" s="5">
        <f t="shared" si="3"/>
        <v>381.53</v>
      </c>
      <c r="U11" s="3"/>
      <c r="V11" s="3"/>
    </row>
    <row r="12" spans="1:22" x14ac:dyDescent="0.25">
      <c r="A12" s="8">
        <v>3</v>
      </c>
      <c r="B12" s="8"/>
      <c r="C12" s="8"/>
      <c r="D12" s="8"/>
      <c r="E12" s="8"/>
      <c r="F12" s="8"/>
      <c r="G12" s="8"/>
      <c r="H12" s="8"/>
      <c r="I12" s="8"/>
      <c r="J12" s="8">
        <v>3</v>
      </c>
      <c r="K12" s="5">
        <f t="shared" si="0"/>
        <v>20959.88</v>
      </c>
      <c r="L12" s="4">
        <f t="shared" si="1"/>
        <v>251518.56</v>
      </c>
      <c r="M12" s="5">
        <f t="shared" si="4"/>
        <v>132.5176817702845</v>
      </c>
      <c r="N12" s="5">
        <f t="shared" si="5"/>
        <v>198.77652265542673</v>
      </c>
      <c r="O12" s="5">
        <f t="shared" si="6"/>
        <v>265.03536354056899</v>
      </c>
      <c r="P12" s="4">
        <f t="shared" si="2"/>
        <v>3248.7814000000003</v>
      </c>
      <c r="Q12" s="5"/>
      <c r="R12" s="4">
        <v>20569.07</v>
      </c>
      <c r="S12" s="5"/>
      <c r="T12" s="5">
        <f t="shared" si="3"/>
        <v>390.81</v>
      </c>
      <c r="U12" s="3"/>
      <c r="V12" s="3"/>
    </row>
    <row r="13" spans="1:22" x14ac:dyDescent="0.25">
      <c r="A13" s="8">
        <v>4</v>
      </c>
      <c r="B13" s="12">
        <v>2</v>
      </c>
      <c r="C13" s="8"/>
      <c r="D13" s="8"/>
      <c r="E13" s="8"/>
      <c r="F13" s="8"/>
      <c r="G13" s="8"/>
      <c r="H13" s="8"/>
      <c r="I13" s="8"/>
      <c r="J13" s="8">
        <v>4</v>
      </c>
      <c r="K13" s="5">
        <f t="shared" si="0"/>
        <v>21457.85</v>
      </c>
      <c r="L13" s="4">
        <f t="shared" si="1"/>
        <v>257494.19999999998</v>
      </c>
      <c r="M13" s="5">
        <f t="shared" si="4"/>
        <v>135.66606954689146</v>
      </c>
      <c r="N13" s="5">
        <f t="shared" si="5"/>
        <v>203.49910432033721</v>
      </c>
      <c r="O13" s="5">
        <f t="shared" si="6"/>
        <v>271.33213909378293</v>
      </c>
      <c r="P13" s="4">
        <f t="shared" si="2"/>
        <v>3325.9667499999996</v>
      </c>
      <c r="Q13" s="5"/>
      <c r="R13" s="4">
        <v>21057.75</v>
      </c>
      <c r="S13" s="5"/>
      <c r="T13" s="5">
        <f t="shared" si="3"/>
        <v>400.1</v>
      </c>
      <c r="U13" s="3"/>
      <c r="V13" s="3"/>
    </row>
    <row r="14" spans="1:22" x14ac:dyDescent="0.25">
      <c r="A14" s="8">
        <v>5</v>
      </c>
      <c r="B14" s="8">
        <v>1</v>
      </c>
      <c r="C14" s="8"/>
      <c r="D14" s="8"/>
      <c r="E14" s="8"/>
      <c r="F14" s="8"/>
      <c r="G14" s="8"/>
      <c r="H14" s="8"/>
      <c r="I14" s="8"/>
      <c r="J14" s="8">
        <v>5</v>
      </c>
      <c r="K14" s="4">
        <f t="shared" si="0"/>
        <v>21955.8</v>
      </c>
      <c r="L14" s="4">
        <f t="shared" si="1"/>
        <v>263469.59999999998</v>
      </c>
      <c r="M14" s="4">
        <f t="shared" si="4"/>
        <v>138.81433087460485</v>
      </c>
      <c r="N14" s="4">
        <f t="shared" si="5"/>
        <v>208.22149631190729</v>
      </c>
      <c r="O14" s="4">
        <f t="shared" si="6"/>
        <v>277.6286617492097</v>
      </c>
      <c r="P14" s="4">
        <f t="shared" si="2"/>
        <v>3403.1489999999999</v>
      </c>
      <c r="Q14" s="4"/>
      <c r="R14" s="4">
        <v>21546.42</v>
      </c>
      <c r="S14" s="4"/>
      <c r="T14" s="4">
        <f t="shared" si="3"/>
        <v>409.38</v>
      </c>
      <c r="U14" s="3"/>
      <c r="V14" s="3"/>
    </row>
    <row r="15" spans="1:22" x14ac:dyDescent="0.25">
      <c r="A15" s="8">
        <v>6</v>
      </c>
      <c r="B15" s="8">
        <v>2</v>
      </c>
      <c r="C15" s="12">
        <v>3</v>
      </c>
      <c r="D15" s="8"/>
      <c r="E15" s="8"/>
      <c r="F15" s="8"/>
      <c r="G15" s="8"/>
      <c r="H15" s="8"/>
      <c r="I15" s="8"/>
      <c r="J15" s="8">
        <v>6</v>
      </c>
      <c r="K15" s="5">
        <f t="shared" si="0"/>
        <v>22453.74</v>
      </c>
      <c r="L15" s="4">
        <f t="shared" si="1"/>
        <v>269444.88</v>
      </c>
      <c r="M15" s="5">
        <f t="shared" si="4"/>
        <v>141.96252897787144</v>
      </c>
      <c r="N15" s="5">
        <f t="shared" si="5"/>
        <v>212.94379346680716</v>
      </c>
      <c r="O15" s="5">
        <f t="shared" si="6"/>
        <v>283.92505795574289</v>
      </c>
      <c r="P15" s="4">
        <f t="shared" si="2"/>
        <v>3480.3297000000002</v>
      </c>
      <c r="Q15" s="5"/>
      <c r="R15" s="4">
        <v>22035.07</v>
      </c>
      <c r="S15" s="5"/>
      <c r="T15" s="5">
        <f t="shared" si="3"/>
        <v>418.67</v>
      </c>
      <c r="U15" s="3"/>
      <c r="V15" s="3"/>
    </row>
    <row r="16" spans="1:22" x14ac:dyDescent="0.25">
      <c r="A16" s="8">
        <v>7</v>
      </c>
      <c r="B16" s="8">
        <v>3</v>
      </c>
      <c r="C16" s="8">
        <v>1</v>
      </c>
      <c r="D16" s="8"/>
      <c r="E16" s="8"/>
      <c r="F16" s="8"/>
      <c r="G16" s="8"/>
      <c r="H16" s="8"/>
      <c r="I16" s="8"/>
      <c r="J16" s="8">
        <v>7</v>
      </c>
      <c r="K16" s="5">
        <f t="shared" si="0"/>
        <v>22951.7</v>
      </c>
      <c r="L16" s="4">
        <f t="shared" si="1"/>
        <v>275420.40000000002</v>
      </c>
      <c r="M16" s="5">
        <f t="shared" si="4"/>
        <v>145.11085353003162</v>
      </c>
      <c r="N16" s="5">
        <f t="shared" si="5"/>
        <v>217.66628029504744</v>
      </c>
      <c r="O16" s="5">
        <f t="shared" si="6"/>
        <v>290.22170706006324</v>
      </c>
      <c r="P16" s="4">
        <f t="shared" si="2"/>
        <v>3557.5135</v>
      </c>
      <c r="Q16" s="5"/>
      <c r="R16" s="4">
        <v>22523.75</v>
      </c>
      <c r="S16" s="5"/>
      <c r="T16" s="5">
        <f t="shared" si="3"/>
        <v>427.95</v>
      </c>
      <c r="U16" s="3"/>
      <c r="V16" s="3"/>
    </row>
    <row r="17" spans="1:22" x14ac:dyDescent="0.25">
      <c r="A17" s="8">
        <v>8</v>
      </c>
      <c r="B17" s="8">
        <v>4</v>
      </c>
      <c r="C17" s="8">
        <v>2</v>
      </c>
      <c r="D17" s="8"/>
      <c r="E17" s="8"/>
      <c r="F17" s="8"/>
      <c r="G17" s="8"/>
      <c r="H17" s="8"/>
      <c r="I17" s="8"/>
      <c r="J17" s="8">
        <v>8</v>
      </c>
      <c r="K17" s="5">
        <f t="shared" si="0"/>
        <v>23449.68</v>
      </c>
      <c r="L17" s="4">
        <f t="shared" si="1"/>
        <v>281396.16000000003</v>
      </c>
      <c r="M17" s="5">
        <f t="shared" si="4"/>
        <v>148.25930453108538</v>
      </c>
      <c r="N17" s="5">
        <f t="shared" si="5"/>
        <v>222.38895679662807</v>
      </c>
      <c r="O17" s="5">
        <f t="shared" si="6"/>
        <v>296.51860906217075</v>
      </c>
      <c r="P17" s="4">
        <f t="shared" si="2"/>
        <v>3634.7004000000002</v>
      </c>
      <c r="Q17" s="5"/>
      <c r="R17" s="4">
        <v>23012.44</v>
      </c>
      <c r="S17" s="5"/>
      <c r="T17" s="5">
        <f t="shared" si="3"/>
        <v>437.24</v>
      </c>
      <c r="U17" s="3"/>
      <c r="V17" s="3"/>
    </row>
    <row r="18" spans="1:22" x14ac:dyDescent="0.25">
      <c r="A18" s="8"/>
      <c r="B18" s="8">
        <v>5</v>
      </c>
      <c r="C18" s="8">
        <v>3</v>
      </c>
      <c r="D18" s="12">
        <v>4</v>
      </c>
      <c r="E18" s="8"/>
      <c r="F18" s="8"/>
      <c r="G18" s="8"/>
      <c r="H18" s="8"/>
      <c r="I18" s="8"/>
      <c r="J18" s="8">
        <v>9</v>
      </c>
      <c r="K18" s="4">
        <f t="shared" si="0"/>
        <v>23947.63</v>
      </c>
      <c r="L18" s="4">
        <f t="shared" si="1"/>
        <v>287371.56</v>
      </c>
      <c r="M18" s="4">
        <f t="shared" si="4"/>
        <v>151.40756585879873</v>
      </c>
      <c r="N18" s="4">
        <f t="shared" si="5"/>
        <v>227.11134878819809</v>
      </c>
      <c r="O18" s="4">
        <f t="shared" si="6"/>
        <v>302.81513171759747</v>
      </c>
      <c r="P18" s="4">
        <f t="shared" si="2"/>
        <v>3711.88265</v>
      </c>
      <c r="Q18" s="4"/>
      <c r="R18" s="4">
        <v>23501.11</v>
      </c>
      <c r="S18" s="4"/>
      <c r="T18" s="4">
        <f t="shared" si="3"/>
        <v>446.52</v>
      </c>
      <c r="U18" s="3"/>
      <c r="V18" s="3"/>
    </row>
    <row r="19" spans="1:22" x14ac:dyDescent="0.25">
      <c r="A19" s="8"/>
      <c r="B19" s="8">
        <v>6</v>
      </c>
      <c r="C19" s="8">
        <v>4</v>
      </c>
      <c r="D19" s="8">
        <v>1</v>
      </c>
      <c r="E19" s="8"/>
      <c r="F19" s="8"/>
      <c r="G19" s="8"/>
      <c r="H19" s="8"/>
      <c r="I19" s="8"/>
      <c r="J19" s="8">
        <v>10</v>
      </c>
      <c r="K19" s="5">
        <f t="shared" si="0"/>
        <v>24445.59</v>
      </c>
      <c r="L19" s="4">
        <f t="shared" si="1"/>
        <v>293347.08</v>
      </c>
      <c r="M19" s="5">
        <f t="shared" si="4"/>
        <v>154.55589041095891</v>
      </c>
      <c r="N19" s="5">
        <f t="shared" si="5"/>
        <v>231.83383561643836</v>
      </c>
      <c r="O19" s="5">
        <f t="shared" si="6"/>
        <v>309.11178082191782</v>
      </c>
      <c r="P19" s="4">
        <f t="shared" si="2"/>
        <v>3789.0664499999998</v>
      </c>
      <c r="Q19" s="5"/>
      <c r="R19" s="4">
        <v>23989.78</v>
      </c>
      <c r="S19" s="5"/>
      <c r="T19" s="5">
        <f t="shared" si="3"/>
        <v>455.81</v>
      </c>
      <c r="U19" s="3"/>
      <c r="V19" s="3"/>
    </row>
    <row r="20" spans="1:22" x14ac:dyDescent="0.25">
      <c r="A20" s="8"/>
      <c r="B20" s="8">
        <v>7</v>
      </c>
      <c r="C20" s="8">
        <v>5</v>
      </c>
      <c r="D20" s="8">
        <v>2</v>
      </c>
      <c r="E20" s="12">
        <v>5</v>
      </c>
      <c r="F20" s="8"/>
      <c r="G20" s="8"/>
      <c r="H20" s="8"/>
      <c r="I20" s="8"/>
      <c r="J20" s="8">
        <v>11</v>
      </c>
      <c r="K20" s="5">
        <f t="shared" si="0"/>
        <v>24943.55</v>
      </c>
      <c r="L20" s="4">
        <f t="shared" si="1"/>
        <v>299322.59999999998</v>
      </c>
      <c r="M20" s="5">
        <f t="shared" si="4"/>
        <v>157.70421496311906</v>
      </c>
      <c r="N20" s="5">
        <f t="shared" si="5"/>
        <v>236.55632244467859</v>
      </c>
      <c r="O20" s="5">
        <f t="shared" si="6"/>
        <v>315.40842992623811</v>
      </c>
      <c r="P20" s="4">
        <f t="shared" si="2"/>
        <v>3866.2502500000001</v>
      </c>
      <c r="Q20" s="5"/>
      <c r="R20" s="4">
        <v>24478.46</v>
      </c>
      <c r="S20" s="5"/>
      <c r="T20" s="5">
        <f t="shared" si="3"/>
        <v>465.09</v>
      </c>
      <c r="U20" s="3"/>
      <c r="V20" s="3"/>
    </row>
    <row r="21" spans="1:22" x14ac:dyDescent="0.25">
      <c r="A21" s="8"/>
      <c r="B21" s="8"/>
      <c r="C21" s="8">
        <v>6</v>
      </c>
      <c r="D21" s="8">
        <v>3</v>
      </c>
      <c r="E21" s="8">
        <v>1</v>
      </c>
      <c r="F21" s="8"/>
      <c r="G21" s="8"/>
      <c r="H21" s="8"/>
      <c r="I21" s="8"/>
      <c r="J21" s="8">
        <v>12</v>
      </c>
      <c r="K21" s="5">
        <f t="shared" si="0"/>
        <v>25441.49</v>
      </c>
      <c r="L21" s="4">
        <f t="shared" si="1"/>
        <v>305297.88</v>
      </c>
      <c r="M21" s="5">
        <f t="shared" si="4"/>
        <v>160.85241306638568</v>
      </c>
      <c r="N21" s="5">
        <f t="shared" si="5"/>
        <v>241.27861959957852</v>
      </c>
      <c r="O21" s="5">
        <f t="shared" si="6"/>
        <v>321.70482613277136</v>
      </c>
      <c r="P21" s="4">
        <f t="shared" si="2"/>
        <v>3943.4309500000004</v>
      </c>
      <c r="Q21" s="5"/>
      <c r="R21" s="4">
        <v>24967.11</v>
      </c>
      <c r="S21" s="5"/>
      <c r="T21" s="5">
        <f t="shared" si="3"/>
        <v>474.38</v>
      </c>
      <c r="U21" s="3"/>
      <c r="V21" s="3"/>
    </row>
    <row r="22" spans="1:22" x14ac:dyDescent="0.25">
      <c r="A22" s="8"/>
      <c r="B22" s="8"/>
      <c r="C22" s="8">
        <v>7</v>
      </c>
      <c r="D22" s="8">
        <v>4</v>
      </c>
      <c r="E22" s="8">
        <v>2</v>
      </c>
      <c r="F22" s="12">
        <v>6</v>
      </c>
      <c r="G22" s="8"/>
      <c r="H22" s="8"/>
      <c r="I22" s="8"/>
      <c r="J22" s="8">
        <v>13</v>
      </c>
      <c r="K22" s="4">
        <f t="shared" si="0"/>
        <v>25939.45</v>
      </c>
      <c r="L22" s="4">
        <f t="shared" si="1"/>
        <v>311273.40000000002</v>
      </c>
      <c r="M22" s="4">
        <f t="shared" si="4"/>
        <v>164.00073761854586</v>
      </c>
      <c r="N22" s="4">
        <f t="shared" si="5"/>
        <v>246.0011064278188</v>
      </c>
      <c r="O22" s="4">
        <f t="shared" si="6"/>
        <v>328.00147523709171</v>
      </c>
      <c r="P22" s="4">
        <f t="shared" si="2"/>
        <v>4020.6147500000002</v>
      </c>
      <c r="Q22" s="4"/>
      <c r="R22" s="4">
        <v>25455.79</v>
      </c>
      <c r="S22" s="4"/>
      <c r="T22" s="4">
        <f t="shared" si="3"/>
        <v>483.66</v>
      </c>
      <c r="U22" s="3"/>
      <c r="V22" s="3"/>
    </row>
    <row r="23" spans="1:22" x14ac:dyDescent="0.25">
      <c r="A23" s="8"/>
      <c r="B23" s="8"/>
      <c r="C23" s="8"/>
      <c r="D23" s="8">
        <v>5</v>
      </c>
      <c r="E23" s="8">
        <v>3</v>
      </c>
      <c r="F23" s="8">
        <v>1</v>
      </c>
      <c r="G23" s="8"/>
      <c r="H23" s="8"/>
      <c r="I23" s="8"/>
      <c r="J23" s="8">
        <v>14</v>
      </c>
      <c r="K23" s="5">
        <f t="shared" si="0"/>
        <v>26437.41</v>
      </c>
      <c r="L23" s="4">
        <f t="shared" si="1"/>
        <v>317248.92</v>
      </c>
      <c r="M23" s="5">
        <f t="shared" si="4"/>
        <v>167.149062170706</v>
      </c>
      <c r="N23" s="5">
        <f t="shared" si="5"/>
        <v>250.72359325605902</v>
      </c>
      <c r="O23" s="5">
        <f t="shared" si="6"/>
        <v>334.29812434141201</v>
      </c>
      <c r="P23" s="4">
        <f t="shared" si="2"/>
        <v>4097.7985499999995</v>
      </c>
      <c r="Q23" s="5"/>
      <c r="R23" s="4">
        <v>25944.47</v>
      </c>
      <c r="S23" s="5"/>
      <c r="T23" s="5">
        <f t="shared" si="3"/>
        <v>492.94</v>
      </c>
      <c r="U23" s="3"/>
      <c r="V23" s="3"/>
    </row>
    <row r="24" spans="1:22" x14ac:dyDescent="0.25">
      <c r="A24" s="8"/>
      <c r="B24" s="8"/>
      <c r="C24" s="8"/>
      <c r="D24" s="8">
        <v>6</v>
      </c>
      <c r="E24" s="8">
        <v>4</v>
      </c>
      <c r="F24" s="8">
        <v>2</v>
      </c>
      <c r="G24" s="8"/>
      <c r="H24" s="8"/>
      <c r="I24" s="8"/>
      <c r="J24" s="8">
        <v>15</v>
      </c>
      <c r="K24" s="5">
        <f t="shared" si="0"/>
        <v>26935.39</v>
      </c>
      <c r="L24" s="4">
        <f t="shared" si="1"/>
        <v>323224.68</v>
      </c>
      <c r="M24" s="5">
        <f t="shared" si="4"/>
        <v>170.29751317175973</v>
      </c>
      <c r="N24" s="5">
        <f t="shared" si="5"/>
        <v>255.44626975763958</v>
      </c>
      <c r="O24" s="5">
        <f t="shared" si="6"/>
        <v>340.59502634351946</v>
      </c>
      <c r="P24" s="4">
        <f t="shared" si="2"/>
        <v>4174.9854500000001</v>
      </c>
      <c r="Q24" s="5"/>
      <c r="R24" s="4">
        <v>26433.16</v>
      </c>
      <c r="S24" s="5"/>
      <c r="T24" s="5">
        <f t="shared" si="3"/>
        <v>502.23</v>
      </c>
      <c r="U24" s="3"/>
      <c r="V24" s="3"/>
    </row>
    <row r="25" spans="1:22" x14ac:dyDescent="0.25">
      <c r="A25" s="8"/>
      <c r="B25" s="8"/>
      <c r="C25" s="8"/>
      <c r="D25" s="8">
        <v>7</v>
      </c>
      <c r="E25" s="8">
        <v>5</v>
      </c>
      <c r="F25" s="8">
        <v>3</v>
      </c>
      <c r="G25" s="12">
        <v>7</v>
      </c>
      <c r="H25" s="8"/>
      <c r="I25" s="8"/>
      <c r="J25" s="8">
        <v>16</v>
      </c>
      <c r="K25" s="5">
        <f t="shared" si="0"/>
        <v>27433.34</v>
      </c>
      <c r="L25" s="4">
        <f t="shared" si="1"/>
        <v>329200.08</v>
      </c>
      <c r="M25" s="5">
        <f t="shared" si="4"/>
        <v>173.44577449947315</v>
      </c>
      <c r="N25" s="5">
        <f t="shared" si="5"/>
        <v>260.16866174920972</v>
      </c>
      <c r="O25" s="5">
        <f t="shared" si="6"/>
        <v>346.89154899894629</v>
      </c>
      <c r="P25" s="4">
        <f t="shared" si="2"/>
        <v>4252.1677</v>
      </c>
      <c r="Q25" s="5"/>
      <c r="R25" s="4">
        <v>26921.83</v>
      </c>
      <c r="S25" s="5"/>
      <c r="T25" s="5">
        <f t="shared" si="3"/>
        <v>511.51</v>
      </c>
      <c r="U25" s="3"/>
      <c r="V25" s="3"/>
    </row>
    <row r="26" spans="1:22" x14ac:dyDescent="0.25">
      <c r="A26" s="8"/>
      <c r="B26" s="8"/>
      <c r="C26" s="8"/>
      <c r="D26" s="8"/>
      <c r="E26" s="8">
        <v>6</v>
      </c>
      <c r="F26" s="8">
        <v>4</v>
      </c>
      <c r="G26" s="8">
        <v>1</v>
      </c>
      <c r="H26" s="8"/>
      <c r="I26" s="8"/>
      <c r="J26" s="8">
        <v>17</v>
      </c>
      <c r="K26" s="4">
        <f t="shared" si="0"/>
        <v>27931.31</v>
      </c>
      <c r="L26" s="4">
        <f t="shared" si="1"/>
        <v>335175.72000000003</v>
      </c>
      <c r="M26" s="4">
        <f t="shared" si="4"/>
        <v>176.59416227608011</v>
      </c>
      <c r="N26" s="4">
        <f t="shared" si="5"/>
        <v>264.89124341412014</v>
      </c>
      <c r="O26" s="4">
        <f t="shared" si="6"/>
        <v>353.18832455216022</v>
      </c>
      <c r="P26" s="4">
        <f t="shared" si="2"/>
        <v>4329.3530500000006</v>
      </c>
      <c r="Q26" s="4"/>
      <c r="R26" s="4">
        <v>27410.51</v>
      </c>
      <c r="S26" s="4"/>
      <c r="T26" s="4">
        <f t="shared" si="3"/>
        <v>520.79999999999995</v>
      </c>
      <c r="U26" s="3"/>
      <c r="V26" s="3"/>
    </row>
    <row r="27" spans="1:22" x14ac:dyDescent="0.25">
      <c r="A27" s="8"/>
      <c r="B27" s="8"/>
      <c r="C27" s="8"/>
      <c r="D27" s="8"/>
      <c r="E27" s="8">
        <v>7</v>
      </c>
      <c r="F27" s="8">
        <v>5</v>
      </c>
      <c r="G27" s="8">
        <v>2</v>
      </c>
      <c r="H27" s="8"/>
      <c r="I27" s="8"/>
      <c r="J27" s="8">
        <v>18</v>
      </c>
      <c r="K27" s="5">
        <f t="shared" si="0"/>
        <v>28429.26</v>
      </c>
      <c r="L27" s="4">
        <f t="shared" si="1"/>
        <v>341151.12</v>
      </c>
      <c r="M27" s="5">
        <f t="shared" si="4"/>
        <v>179.74242360379347</v>
      </c>
      <c r="N27" s="5">
        <f t="shared" si="5"/>
        <v>269.61363540569022</v>
      </c>
      <c r="O27" s="5">
        <f t="shared" si="6"/>
        <v>359.48484720758694</v>
      </c>
      <c r="P27" s="4">
        <f t="shared" si="2"/>
        <v>4406.5352999999996</v>
      </c>
      <c r="Q27" s="5"/>
      <c r="R27" s="4">
        <v>27899.18</v>
      </c>
      <c r="S27" s="5"/>
      <c r="T27" s="5">
        <f t="shared" si="3"/>
        <v>530.08000000000004</v>
      </c>
      <c r="U27" s="3"/>
      <c r="V27" s="3"/>
    </row>
    <row r="28" spans="1:22" x14ac:dyDescent="0.25">
      <c r="A28" s="8"/>
      <c r="B28" s="8"/>
      <c r="C28" s="8"/>
      <c r="D28" s="8"/>
      <c r="E28" s="8"/>
      <c r="F28" s="8">
        <v>6</v>
      </c>
      <c r="G28" s="8">
        <v>3</v>
      </c>
      <c r="H28" s="8"/>
      <c r="I28" s="8"/>
      <c r="J28" s="8">
        <v>19</v>
      </c>
      <c r="K28" s="5">
        <f t="shared" si="0"/>
        <v>28927.21</v>
      </c>
      <c r="L28" s="4">
        <f t="shared" si="1"/>
        <v>347126.52</v>
      </c>
      <c r="M28" s="5">
        <f t="shared" si="4"/>
        <v>182.89068493150685</v>
      </c>
      <c r="N28" s="5">
        <f t="shared" si="5"/>
        <v>274.3360273972603</v>
      </c>
      <c r="O28" s="5">
        <f t="shared" si="6"/>
        <v>365.78136986301371</v>
      </c>
      <c r="P28" s="4">
        <f t="shared" si="2"/>
        <v>4483.7175499999994</v>
      </c>
      <c r="Q28" s="5"/>
      <c r="R28" s="4">
        <v>28387.84</v>
      </c>
      <c r="S28" s="5"/>
      <c r="T28" s="5">
        <f t="shared" si="3"/>
        <v>539.37</v>
      </c>
      <c r="U28" s="3"/>
      <c r="V28" s="3"/>
    </row>
    <row r="29" spans="1:22" x14ac:dyDescent="0.25">
      <c r="A29" s="8"/>
      <c r="B29" s="8"/>
      <c r="C29" s="8"/>
      <c r="D29" s="8"/>
      <c r="E29" s="8"/>
      <c r="F29" s="8">
        <v>7</v>
      </c>
      <c r="G29" s="8">
        <v>4</v>
      </c>
      <c r="H29" s="10">
        <v>8</v>
      </c>
      <c r="I29" s="8"/>
      <c r="J29" s="8">
        <v>20</v>
      </c>
      <c r="K29" s="5">
        <f t="shared" si="0"/>
        <v>29425.17</v>
      </c>
      <c r="L29" s="4">
        <f t="shared" si="1"/>
        <v>353102.04</v>
      </c>
      <c r="M29" s="5">
        <f t="shared" si="4"/>
        <v>186.039009483667</v>
      </c>
      <c r="N29" s="5">
        <f t="shared" si="5"/>
        <v>279.05851422550052</v>
      </c>
      <c r="O29" s="5">
        <f>M29*2</f>
        <v>372.078018967334</v>
      </c>
      <c r="P29" s="4">
        <f t="shared" si="2"/>
        <v>4560.9013500000001</v>
      </c>
      <c r="Q29" s="5"/>
      <c r="R29" s="4">
        <v>28876.52</v>
      </c>
      <c r="S29" s="5"/>
      <c r="T29" s="5">
        <f t="shared" si="3"/>
        <v>548.65</v>
      </c>
      <c r="U29" s="3"/>
      <c r="V29" s="3"/>
    </row>
    <row r="30" spans="1:22" x14ac:dyDescent="0.25">
      <c r="A30" s="8"/>
      <c r="B30" s="8"/>
      <c r="C30" s="8"/>
      <c r="D30" s="8"/>
      <c r="E30" s="8"/>
      <c r="F30" s="8"/>
      <c r="G30" s="8">
        <v>5</v>
      </c>
      <c r="H30" s="8">
        <v>1</v>
      </c>
      <c r="I30" s="8"/>
      <c r="J30" s="8">
        <v>21</v>
      </c>
      <c r="K30" s="4">
        <f t="shared" si="0"/>
        <v>29923.14</v>
      </c>
      <c r="L30" s="4">
        <f t="shared" si="1"/>
        <v>359077.68</v>
      </c>
      <c r="M30" s="4">
        <f t="shared" si="4"/>
        <v>189.18739726027397</v>
      </c>
      <c r="N30" s="4">
        <f t="shared" si="5"/>
        <v>283.78109589041094</v>
      </c>
      <c r="O30" s="4"/>
      <c r="P30" s="4">
        <f t="shared" si="2"/>
        <v>4638.0866999999998</v>
      </c>
      <c r="Q30" s="4"/>
      <c r="R30" s="4">
        <v>29365.200000000001</v>
      </c>
      <c r="S30" s="4"/>
      <c r="T30" s="4">
        <f t="shared" si="3"/>
        <v>557.94000000000005</v>
      </c>
      <c r="U30" s="3"/>
      <c r="V30" s="3"/>
    </row>
    <row r="31" spans="1:22" x14ac:dyDescent="0.25">
      <c r="A31" s="8"/>
      <c r="B31" s="8"/>
      <c r="C31" s="8"/>
      <c r="D31" s="8"/>
      <c r="E31" s="8"/>
      <c r="F31" s="8"/>
      <c r="G31" s="8">
        <v>6</v>
      </c>
      <c r="H31" s="8">
        <v>2</v>
      </c>
      <c r="I31" s="8"/>
      <c r="J31" s="8">
        <v>22</v>
      </c>
      <c r="K31" s="5">
        <f t="shared" si="0"/>
        <v>30421.11</v>
      </c>
      <c r="L31" s="4">
        <f t="shared" si="1"/>
        <v>365053.32</v>
      </c>
      <c r="M31" s="5">
        <f t="shared" si="4"/>
        <v>192.33578503688094</v>
      </c>
      <c r="N31" s="5">
        <f t="shared" si="5"/>
        <v>288.50367755532142</v>
      </c>
      <c r="O31" s="5"/>
      <c r="P31" s="4">
        <f t="shared" si="2"/>
        <v>4715.2720500000005</v>
      </c>
      <c r="Q31" s="5"/>
      <c r="R31" s="4">
        <v>29853.89</v>
      </c>
      <c r="S31" s="5"/>
      <c r="T31" s="5">
        <f t="shared" si="3"/>
        <v>567.22</v>
      </c>
      <c r="U31" s="3"/>
      <c r="V31" s="3"/>
    </row>
    <row r="32" spans="1:22" x14ac:dyDescent="0.25">
      <c r="A32" s="8"/>
      <c r="B32" s="8"/>
      <c r="C32" s="8"/>
      <c r="D32" s="8"/>
      <c r="E32" s="8"/>
      <c r="F32" s="8"/>
      <c r="G32" s="8">
        <v>7</v>
      </c>
      <c r="H32" s="8">
        <v>3</v>
      </c>
      <c r="I32" s="8"/>
      <c r="J32" s="8">
        <v>23</v>
      </c>
      <c r="K32" s="5">
        <f t="shared" si="0"/>
        <v>30919.07</v>
      </c>
      <c r="L32" s="4">
        <f t="shared" si="1"/>
        <v>371028.83999999997</v>
      </c>
      <c r="M32" s="5">
        <f t="shared" si="4"/>
        <v>195.48410958904108</v>
      </c>
      <c r="N32" s="5">
        <f t="shared" si="5"/>
        <v>293.22616438356164</v>
      </c>
      <c r="O32" s="5"/>
      <c r="P32" s="4">
        <f t="shared" si="2"/>
        <v>4792.4558500000003</v>
      </c>
      <c r="Q32" s="5"/>
      <c r="R32" s="4">
        <v>30342.560000000001</v>
      </c>
      <c r="S32" s="5"/>
      <c r="T32" s="5">
        <f t="shared" si="3"/>
        <v>576.51</v>
      </c>
      <c r="U32" s="3"/>
      <c r="V32" s="3"/>
    </row>
    <row r="33" spans="1:22" x14ac:dyDescent="0.25">
      <c r="A33" s="8"/>
      <c r="B33" s="8"/>
      <c r="C33" s="8"/>
      <c r="D33" s="8"/>
      <c r="E33" s="8"/>
      <c r="F33" s="8"/>
      <c r="G33" s="8"/>
      <c r="H33" s="8">
        <v>4</v>
      </c>
      <c r="I33" s="8"/>
      <c r="J33" s="8">
        <v>24</v>
      </c>
      <c r="K33" s="5">
        <f t="shared" si="0"/>
        <v>31416.55</v>
      </c>
      <c r="L33" s="4">
        <f t="shared" si="1"/>
        <v>376998.6</v>
      </c>
      <c r="M33" s="5">
        <f t="shared" si="4"/>
        <v>198.62939936775552</v>
      </c>
      <c r="N33" s="5">
        <f t="shared" si="5"/>
        <v>297.94409905163332</v>
      </c>
      <c r="O33" s="5"/>
      <c r="P33" s="4">
        <f t="shared" si="2"/>
        <v>4869.5652499999997</v>
      </c>
      <c r="Q33" s="5"/>
      <c r="R33" s="4">
        <v>30830.77</v>
      </c>
      <c r="S33" s="5"/>
      <c r="T33" s="5">
        <f t="shared" si="3"/>
        <v>585.78</v>
      </c>
      <c r="U33" s="3"/>
      <c r="V33" s="3"/>
    </row>
    <row r="34" spans="1:22" x14ac:dyDescent="0.25">
      <c r="A34" s="8"/>
      <c r="B34" s="8"/>
      <c r="C34" s="8"/>
      <c r="D34" s="8"/>
      <c r="E34" s="8"/>
      <c r="F34" s="8"/>
      <c r="G34" s="8"/>
      <c r="H34" s="8">
        <v>5</v>
      </c>
      <c r="I34" s="8"/>
      <c r="J34" s="8">
        <v>25</v>
      </c>
      <c r="K34" s="4">
        <f t="shared" si="0"/>
        <v>31914.99</v>
      </c>
      <c r="L34" s="4">
        <f t="shared" si="1"/>
        <v>382979.88</v>
      </c>
      <c r="M34" s="4">
        <f t="shared" si="4"/>
        <v>201.78075869336143</v>
      </c>
      <c r="N34" s="4">
        <f t="shared" si="5"/>
        <v>302.67113804004214</v>
      </c>
      <c r="O34" s="4"/>
      <c r="P34" s="4">
        <f t="shared" si="2"/>
        <v>4946.8234499999999</v>
      </c>
      <c r="Q34" s="4"/>
      <c r="R34" s="4">
        <v>31319.91</v>
      </c>
      <c r="S34" s="4"/>
      <c r="T34" s="4">
        <f t="shared" si="3"/>
        <v>595.08000000000004</v>
      </c>
      <c r="U34" s="3"/>
      <c r="V34" s="3"/>
    </row>
    <row r="35" spans="1:22" x14ac:dyDescent="0.25">
      <c r="A35" s="8"/>
      <c r="B35" s="8"/>
      <c r="C35" s="8"/>
      <c r="D35" s="8"/>
      <c r="E35" s="8"/>
      <c r="F35" s="8"/>
      <c r="G35" s="8"/>
      <c r="H35" s="8">
        <v>6</v>
      </c>
      <c r="I35" s="8"/>
      <c r="J35" s="8">
        <v>26</v>
      </c>
      <c r="K35" s="5">
        <f t="shared" si="0"/>
        <v>32412.93</v>
      </c>
      <c r="L35" s="4">
        <f t="shared" si="1"/>
        <v>388955.16000000003</v>
      </c>
      <c r="M35" s="5">
        <f t="shared" si="4"/>
        <v>204.92895679662806</v>
      </c>
      <c r="N35" s="5">
        <f t="shared" si="5"/>
        <v>307.39343519494207</v>
      </c>
      <c r="O35" s="5"/>
      <c r="P35" s="4">
        <f t="shared" si="2"/>
        <v>5024.0041499999998</v>
      </c>
      <c r="Q35" s="5"/>
      <c r="R35" s="4">
        <v>31808.57</v>
      </c>
      <c r="S35" s="5"/>
      <c r="T35" s="5">
        <f t="shared" si="3"/>
        <v>604.36</v>
      </c>
      <c r="U35" s="3"/>
      <c r="V35" s="3"/>
    </row>
    <row r="36" spans="1:22" x14ac:dyDescent="0.25">
      <c r="A36" s="8"/>
      <c r="B36" s="8"/>
      <c r="C36" s="8"/>
      <c r="D36" s="8"/>
      <c r="E36" s="8"/>
      <c r="F36" s="8"/>
      <c r="G36" s="8"/>
      <c r="H36" s="8"/>
      <c r="I36" s="8"/>
      <c r="J36" s="8">
        <v>27</v>
      </c>
      <c r="K36" s="5">
        <f t="shared" si="0"/>
        <v>32910.910000000003</v>
      </c>
      <c r="L36" s="4">
        <f t="shared" si="1"/>
        <v>394930.92000000004</v>
      </c>
      <c r="M36" s="5">
        <f t="shared" si="4"/>
        <v>208.07740779768179</v>
      </c>
      <c r="N36" s="5">
        <f t="shared" si="5"/>
        <v>312.11611169652269</v>
      </c>
      <c r="O36" s="5"/>
      <c r="P36" s="4">
        <f t="shared" si="2"/>
        <v>5101.1910500000004</v>
      </c>
      <c r="Q36" s="5"/>
      <c r="R36" s="4">
        <v>32297.26</v>
      </c>
      <c r="S36" s="5"/>
      <c r="T36" s="5">
        <f t="shared" si="3"/>
        <v>613.65</v>
      </c>
      <c r="U36" s="3"/>
      <c r="V36" s="3"/>
    </row>
    <row r="37" spans="1:22" x14ac:dyDescent="0.25">
      <c r="A37" s="8"/>
      <c r="B37" s="8"/>
      <c r="C37" s="8"/>
      <c r="D37" s="8"/>
      <c r="E37" s="8"/>
      <c r="F37" s="8"/>
      <c r="G37" s="8"/>
      <c r="H37" s="8"/>
      <c r="I37" s="8"/>
      <c r="J37" s="8">
        <v>28</v>
      </c>
      <c r="K37" s="5">
        <f t="shared" si="0"/>
        <v>33408.86</v>
      </c>
      <c r="L37" s="4">
        <f t="shared" si="1"/>
        <v>400906.32</v>
      </c>
      <c r="M37" s="5">
        <f t="shared" si="4"/>
        <v>211.22566912539514</v>
      </c>
      <c r="N37" s="5">
        <f t="shared" si="5"/>
        <v>316.83850368809271</v>
      </c>
      <c r="O37" s="5"/>
      <c r="P37" s="4">
        <f t="shared" si="2"/>
        <v>5178.3733000000002</v>
      </c>
      <c r="Q37" s="5"/>
      <c r="R37" s="4">
        <v>32785.93</v>
      </c>
      <c r="S37" s="5"/>
      <c r="T37" s="5">
        <f t="shared" si="3"/>
        <v>622.92999999999995</v>
      </c>
      <c r="U37" s="3"/>
      <c r="V37" s="3"/>
    </row>
    <row r="38" spans="1:22" x14ac:dyDescent="0.25">
      <c r="A38" s="8"/>
      <c r="B38" s="8"/>
      <c r="C38" s="8"/>
      <c r="D38" s="8"/>
      <c r="E38" s="8"/>
      <c r="F38" s="8"/>
      <c r="G38" s="8"/>
      <c r="H38" s="8"/>
      <c r="I38" s="8"/>
      <c r="J38" s="8">
        <v>29</v>
      </c>
      <c r="K38" s="4">
        <f t="shared" si="0"/>
        <v>33906.839999999997</v>
      </c>
      <c r="L38" s="4">
        <f t="shared" si="1"/>
        <v>406882.07999999996</v>
      </c>
      <c r="M38" s="4">
        <f t="shared" si="4"/>
        <v>214.37412012644887</v>
      </c>
      <c r="N38" s="4">
        <f t="shared" si="5"/>
        <v>321.56118018967334</v>
      </c>
      <c r="O38" s="4"/>
      <c r="P38" s="4">
        <f t="shared" si="2"/>
        <v>5255.560199999999</v>
      </c>
      <c r="Q38" s="4"/>
      <c r="R38" s="4">
        <v>33274.620000000003</v>
      </c>
      <c r="S38" s="4"/>
      <c r="T38" s="4">
        <f t="shared" si="3"/>
        <v>632.22</v>
      </c>
      <c r="U38" s="3"/>
      <c r="V38" s="3"/>
    </row>
    <row r="39" spans="1:22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>
        <v>30</v>
      </c>
      <c r="K39" s="5">
        <f t="shared" si="0"/>
        <v>34404.800000000003</v>
      </c>
      <c r="L39" s="4">
        <f t="shared" si="1"/>
        <v>412857.60000000003</v>
      </c>
      <c r="M39" s="5">
        <f t="shared" si="4"/>
        <v>217.52244467860908</v>
      </c>
      <c r="N39" s="5">
        <f t="shared" si="5"/>
        <v>326.28366701791361</v>
      </c>
      <c r="O39" s="5"/>
      <c r="P39" s="4">
        <f t="shared" si="2"/>
        <v>5332.7440000000006</v>
      </c>
      <c r="Q39" s="5"/>
      <c r="R39" s="4">
        <v>33763.300000000003</v>
      </c>
      <c r="S39" s="5"/>
      <c r="T39" s="5">
        <f t="shared" si="3"/>
        <v>641.5</v>
      </c>
      <c r="U39" s="3"/>
      <c r="V39" s="3"/>
    </row>
    <row r="40" spans="1:22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3">
        <v>31</v>
      </c>
      <c r="K40" s="5">
        <f t="shared" si="0"/>
        <v>34895.31</v>
      </c>
      <c r="L40" s="4">
        <f t="shared" si="1"/>
        <v>418743.72</v>
      </c>
      <c r="M40" s="5">
        <f t="shared" si="4"/>
        <v>220.62366701791359</v>
      </c>
      <c r="N40" s="5">
        <f t="shared" si="5"/>
        <v>330.93550052687038</v>
      </c>
      <c r="O40" s="5"/>
      <c r="P40" s="4">
        <f t="shared" si="2"/>
        <v>5408.7730499999998</v>
      </c>
      <c r="Q40" s="5"/>
      <c r="R40" s="4">
        <v>34244.660000000003</v>
      </c>
      <c r="S40" s="5"/>
      <c r="T40" s="5">
        <f t="shared" si="3"/>
        <v>650.65</v>
      </c>
      <c r="U40" s="3"/>
      <c r="V40" s="3"/>
    </row>
    <row r="41" spans="1:22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3">
        <v>32</v>
      </c>
      <c r="K41" s="5">
        <f t="shared" si="0"/>
        <v>35381.089999999997</v>
      </c>
      <c r="L41" s="4">
        <f t="shared" si="1"/>
        <v>424573.07999999996</v>
      </c>
      <c r="M41" s="5">
        <f t="shared" si="4"/>
        <v>223.69498419388827</v>
      </c>
      <c r="N41" s="5">
        <f t="shared" si="5"/>
        <v>335.54247629083238</v>
      </c>
      <c r="O41" s="5"/>
      <c r="P41" s="4">
        <f t="shared" si="2"/>
        <v>5484.0689499999999</v>
      </c>
      <c r="Q41" s="5"/>
      <c r="R41" s="4">
        <v>34721.379999999997</v>
      </c>
      <c r="S41" s="5"/>
      <c r="T41" s="5">
        <f t="shared" si="3"/>
        <v>659.71</v>
      </c>
      <c r="U41" s="3"/>
      <c r="V41" s="3"/>
    </row>
    <row r="42" spans="1:22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3">
        <v>33</v>
      </c>
      <c r="K42" s="4">
        <f t="shared" ref="K42:K59" si="7">+ROUND(R42+S42+T42,2)</f>
        <v>35866.879999999997</v>
      </c>
      <c r="L42" s="4">
        <f t="shared" ref="L42:L59" si="8">K42*12</f>
        <v>430402.55999999994</v>
      </c>
      <c r="M42" s="4">
        <f t="shared" si="4"/>
        <v>226.76636459430978</v>
      </c>
      <c r="N42" s="4">
        <f t="shared" si="5"/>
        <v>340.14954689146464</v>
      </c>
      <c r="O42" s="4"/>
      <c r="P42" s="4">
        <f t="shared" ref="P42:P59" si="9">K42*$P$7</f>
        <v>5559.3663999999999</v>
      </c>
      <c r="Q42" s="4"/>
      <c r="R42" s="4">
        <v>35198.120000000003</v>
      </c>
      <c r="S42" s="4"/>
      <c r="T42" s="4">
        <f t="shared" ref="T42:T59" si="10">+ROUND((R42+S42)*T$7,2)</f>
        <v>668.76</v>
      </c>
      <c r="U42" s="3"/>
      <c r="V42" s="3"/>
    </row>
    <row r="43" spans="1:22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3">
        <v>34</v>
      </c>
      <c r="K43" s="5">
        <f t="shared" si="7"/>
        <v>36352.68</v>
      </c>
      <c r="L43" s="4">
        <f t="shared" si="8"/>
        <v>436232.16000000003</v>
      </c>
      <c r="M43" s="5">
        <f t="shared" si="4"/>
        <v>229.8378082191781</v>
      </c>
      <c r="N43" s="5">
        <f t="shared" si="5"/>
        <v>344.75671232876715</v>
      </c>
      <c r="O43" s="5"/>
      <c r="P43" s="4">
        <f t="shared" si="9"/>
        <v>5634.6653999999999</v>
      </c>
      <c r="Q43" s="5"/>
      <c r="R43" s="4">
        <v>35674.86</v>
      </c>
      <c r="S43" s="5"/>
      <c r="T43" s="5">
        <f t="shared" si="10"/>
        <v>677.82</v>
      </c>
      <c r="U43" s="3"/>
      <c r="V43" s="3"/>
    </row>
    <row r="44" spans="1:22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3">
        <v>35</v>
      </c>
      <c r="K44" s="5">
        <f t="shared" si="7"/>
        <v>36838.47</v>
      </c>
      <c r="L44" s="4">
        <f t="shared" si="8"/>
        <v>442061.64</v>
      </c>
      <c r="M44" s="5">
        <f t="shared" si="4"/>
        <v>232.90918861959958</v>
      </c>
      <c r="N44" s="5">
        <f t="shared" si="5"/>
        <v>349.36378292939935</v>
      </c>
      <c r="O44" s="5"/>
      <c r="P44" s="4">
        <f t="shared" si="9"/>
        <v>5709.9628499999999</v>
      </c>
      <c r="Q44" s="5"/>
      <c r="R44" s="4">
        <v>36151.589999999997</v>
      </c>
      <c r="S44" s="5"/>
      <c r="T44" s="5">
        <f t="shared" si="10"/>
        <v>686.88</v>
      </c>
      <c r="U44" s="3"/>
      <c r="V44" s="3"/>
    </row>
    <row r="45" spans="1:22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3">
        <v>36</v>
      </c>
      <c r="K45" s="5">
        <f t="shared" si="7"/>
        <v>37324.26</v>
      </c>
      <c r="L45" s="4">
        <f t="shared" si="8"/>
        <v>447891.12</v>
      </c>
      <c r="M45" s="5">
        <f t="shared" si="4"/>
        <v>235.98056902002108</v>
      </c>
      <c r="N45" s="5">
        <f t="shared" si="5"/>
        <v>353.9708535300316</v>
      </c>
      <c r="O45" s="5"/>
      <c r="P45" s="4">
        <f t="shared" si="9"/>
        <v>5785.2602999999999</v>
      </c>
      <c r="Q45" s="5"/>
      <c r="R45" s="4">
        <v>36628.32</v>
      </c>
      <c r="S45" s="5"/>
      <c r="T45" s="5">
        <f t="shared" si="10"/>
        <v>695.94</v>
      </c>
      <c r="U45" s="3"/>
      <c r="V45" s="3"/>
    </row>
    <row r="46" spans="1:2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3">
        <v>37</v>
      </c>
      <c r="K46" s="4">
        <f t="shared" si="7"/>
        <v>37810.050000000003</v>
      </c>
      <c r="L46" s="4">
        <f t="shared" si="8"/>
        <v>453720.60000000003</v>
      </c>
      <c r="M46" s="4">
        <f t="shared" si="4"/>
        <v>239.05194942044258</v>
      </c>
      <c r="N46" s="4">
        <f t="shared" si="5"/>
        <v>358.57792413066386</v>
      </c>
      <c r="O46" s="4"/>
      <c r="P46" s="4">
        <f t="shared" si="9"/>
        <v>5860.5577500000009</v>
      </c>
      <c r="Q46" s="4"/>
      <c r="R46" s="4">
        <v>37105.050000000003</v>
      </c>
      <c r="S46" s="4"/>
      <c r="T46" s="4">
        <f t="shared" si="10"/>
        <v>705</v>
      </c>
      <c r="U46" s="3"/>
      <c r="V46" s="3"/>
    </row>
    <row r="47" spans="1:2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3">
        <v>38</v>
      </c>
      <c r="K47" s="5">
        <f t="shared" si="7"/>
        <v>38295.82</v>
      </c>
      <c r="L47" s="4">
        <f t="shared" si="8"/>
        <v>459549.83999999997</v>
      </c>
      <c r="M47" s="5">
        <f t="shared" si="4"/>
        <v>242.12320337197048</v>
      </c>
      <c r="N47" s="5">
        <f t="shared" si="5"/>
        <v>363.18480505795571</v>
      </c>
      <c r="O47" s="5"/>
      <c r="P47" s="4">
        <f t="shared" si="9"/>
        <v>5935.8521000000001</v>
      </c>
      <c r="Q47" s="5"/>
      <c r="R47" s="4">
        <v>37581.769999999997</v>
      </c>
      <c r="S47" s="5"/>
      <c r="T47" s="5">
        <f t="shared" si="10"/>
        <v>714.05</v>
      </c>
      <c r="U47" s="3"/>
      <c r="V47" s="3"/>
    </row>
    <row r="48" spans="1:22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3">
        <v>39</v>
      </c>
      <c r="K48" s="5">
        <f t="shared" si="7"/>
        <v>38781.620000000003</v>
      </c>
      <c r="L48" s="4">
        <f t="shared" si="8"/>
        <v>465379.44000000006</v>
      </c>
      <c r="M48" s="5">
        <f t="shared" si="4"/>
        <v>245.1946469968388</v>
      </c>
      <c r="N48" s="5">
        <f t="shared" si="5"/>
        <v>367.79197049525817</v>
      </c>
      <c r="O48" s="5"/>
      <c r="P48" s="4">
        <f t="shared" si="9"/>
        <v>6011.1511</v>
      </c>
      <c r="Q48" s="5"/>
      <c r="R48" s="4">
        <v>38058.51</v>
      </c>
      <c r="S48" s="5"/>
      <c r="T48" s="5">
        <f t="shared" si="10"/>
        <v>723.11</v>
      </c>
      <c r="U48" s="3"/>
      <c r="V48" s="3"/>
    </row>
    <row r="49" spans="1:22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8">
        <v>40</v>
      </c>
      <c r="K49" s="5">
        <f t="shared" si="7"/>
        <v>39267.410000000003</v>
      </c>
      <c r="L49" s="4">
        <f t="shared" si="8"/>
        <v>471208.92000000004</v>
      </c>
      <c r="M49" s="5">
        <f t="shared" si="4"/>
        <v>248.2660273972603</v>
      </c>
      <c r="N49" s="5">
        <f t="shared" si="5"/>
        <v>372.39904109589042</v>
      </c>
      <c r="O49" s="5"/>
      <c r="P49" s="4">
        <f t="shared" si="9"/>
        <v>6086.4485500000001</v>
      </c>
      <c r="Q49" s="5"/>
      <c r="R49" s="4">
        <v>38535.24</v>
      </c>
      <c r="S49" s="5"/>
      <c r="T49" s="5">
        <f t="shared" si="10"/>
        <v>732.17</v>
      </c>
      <c r="U49" s="3"/>
      <c r="V49" s="3"/>
    </row>
    <row r="50" spans="1:22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3">
        <v>41</v>
      </c>
      <c r="K50" s="4">
        <f t="shared" si="7"/>
        <v>39753.21</v>
      </c>
      <c r="L50" s="4">
        <f t="shared" si="8"/>
        <v>477038.52</v>
      </c>
      <c r="M50" s="4">
        <f t="shared" si="4"/>
        <v>251.33747102212857</v>
      </c>
      <c r="N50" s="4">
        <f t="shared" si="5"/>
        <v>377.00620653319288</v>
      </c>
      <c r="O50" s="4"/>
      <c r="P50" s="4">
        <f t="shared" si="9"/>
        <v>6161.74755</v>
      </c>
      <c r="Q50" s="4"/>
      <c r="R50" s="4">
        <v>39011.980000000003</v>
      </c>
      <c r="S50" s="4"/>
      <c r="T50" s="4">
        <f t="shared" si="10"/>
        <v>741.23</v>
      </c>
      <c r="U50" s="3"/>
      <c r="V50" s="3"/>
    </row>
    <row r="51" spans="1:22" x14ac:dyDescent="0.25">
      <c r="A51" s="8"/>
      <c r="B51" s="8"/>
      <c r="C51" s="8"/>
      <c r="D51" s="8"/>
      <c r="E51" s="8"/>
      <c r="F51" s="8"/>
      <c r="G51" s="8"/>
      <c r="H51" s="8"/>
      <c r="I51" s="8"/>
      <c r="J51" s="13">
        <v>42</v>
      </c>
      <c r="K51" s="5">
        <f t="shared" si="7"/>
        <v>40239.01</v>
      </c>
      <c r="L51" s="4">
        <f t="shared" si="8"/>
        <v>482868.12</v>
      </c>
      <c r="M51" s="5">
        <f t="shared" si="4"/>
        <v>254.40891464699683</v>
      </c>
      <c r="N51" s="5">
        <f t="shared" si="5"/>
        <v>381.61337197049522</v>
      </c>
      <c r="O51" s="5"/>
      <c r="P51" s="4">
        <f t="shared" si="9"/>
        <v>6237.04655</v>
      </c>
      <c r="Q51" s="5"/>
      <c r="R51" s="4">
        <v>39488.720000000001</v>
      </c>
      <c r="S51" s="5"/>
      <c r="T51" s="5">
        <f t="shared" si="10"/>
        <v>750.29</v>
      </c>
      <c r="U51" s="3"/>
      <c r="V51" s="3"/>
    </row>
    <row r="52" spans="1:22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3">
        <v>43</v>
      </c>
      <c r="K52" s="5">
        <f t="shared" si="7"/>
        <v>40724.800000000003</v>
      </c>
      <c r="L52" s="4">
        <f t="shared" si="8"/>
        <v>488697.60000000003</v>
      </c>
      <c r="M52" s="5">
        <f t="shared" si="4"/>
        <v>257.48029504741834</v>
      </c>
      <c r="N52" s="5">
        <f t="shared" si="5"/>
        <v>386.22044257112748</v>
      </c>
      <c r="O52" s="5"/>
      <c r="P52" s="4">
        <f t="shared" si="9"/>
        <v>6312.3440000000001</v>
      </c>
      <c r="Q52" s="5"/>
      <c r="R52" s="4">
        <v>39965.46</v>
      </c>
      <c r="S52" s="5"/>
      <c r="T52" s="5">
        <f t="shared" si="10"/>
        <v>759.34</v>
      </c>
      <c r="U52" s="3"/>
      <c r="V52" s="3"/>
    </row>
    <row r="53" spans="1:2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3">
        <v>44</v>
      </c>
      <c r="K53" s="5">
        <f t="shared" si="7"/>
        <v>41210.589999999997</v>
      </c>
      <c r="L53" s="4">
        <f t="shared" si="8"/>
        <v>494527.07999999996</v>
      </c>
      <c r="M53" s="5">
        <f t="shared" si="4"/>
        <v>260.55167544783978</v>
      </c>
      <c r="N53" s="5">
        <f t="shared" si="5"/>
        <v>390.82751317175968</v>
      </c>
      <c r="O53" s="5"/>
      <c r="P53" s="4">
        <f t="shared" si="9"/>
        <v>6387.6414499999992</v>
      </c>
      <c r="Q53" s="5"/>
      <c r="R53" s="4">
        <v>40442.19</v>
      </c>
      <c r="S53" s="5"/>
      <c r="T53" s="5">
        <f t="shared" si="10"/>
        <v>768.4</v>
      </c>
      <c r="U53" s="3"/>
      <c r="V53" s="3"/>
    </row>
    <row r="54" spans="1:22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3">
        <v>45</v>
      </c>
      <c r="K54" s="4">
        <f t="shared" si="7"/>
        <v>41696.39</v>
      </c>
      <c r="L54" s="4">
        <f t="shared" si="8"/>
        <v>500356.68</v>
      </c>
      <c r="M54" s="4">
        <f t="shared" si="4"/>
        <v>263.62311907270811</v>
      </c>
      <c r="N54" s="4">
        <f t="shared" si="5"/>
        <v>395.43467860906219</v>
      </c>
      <c r="O54" s="4"/>
      <c r="P54" s="4">
        <f t="shared" si="9"/>
        <v>6462.9404500000001</v>
      </c>
      <c r="Q54" s="4"/>
      <c r="R54" s="4">
        <v>40918.93</v>
      </c>
      <c r="S54" s="4"/>
      <c r="T54" s="4">
        <f t="shared" si="10"/>
        <v>777.46</v>
      </c>
      <c r="U54" s="3"/>
      <c r="V54" s="3"/>
    </row>
    <row r="55" spans="1:2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3">
        <v>46</v>
      </c>
      <c r="K55" s="5">
        <f t="shared" si="7"/>
        <v>42182.2</v>
      </c>
      <c r="L55" s="4">
        <f t="shared" si="8"/>
        <v>506186.39999999997</v>
      </c>
      <c r="M55" s="5">
        <f t="shared" si="4"/>
        <v>266.69462592202319</v>
      </c>
      <c r="N55" s="5">
        <f t="shared" si="5"/>
        <v>400.04193888303479</v>
      </c>
      <c r="O55" s="5"/>
      <c r="P55" s="4">
        <f t="shared" si="9"/>
        <v>6538.2409999999991</v>
      </c>
      <c r="Q55" s="5"/>
      <c r="R55" s="4">
        <v>41395.68</v>
      </c>
      <c r="S55" s="5"/>
      <c r="T55" s="5">
        <f t="shared" si="10"/>
        <v>786.52</v>
      </c>
      <c r="U55" s="3"/>
      <c r="V55" s="3"/>
    </row>
    <row r="56" spans="1:22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3">
        <v>47</v>
      </c>
      <c r="K56" s="5">
        <f t="shared" si="7"/>
        <v>42667.99</v>
      </c>
      <c r="L56" s="4">
        <f t="shared" si="8"/>
        <v>512015.88</v>
      </c>
      <c r="M56" s="5">
        <f t="shared" si="4"/>
        <v>269.7660063224447</v>
      </c>
      <c r="N56" s="5">
        <f t="shared" si="5"/>
        <v>404.64900948366704</v>
      </c>
      <c r="O56" s="5"/>
      <c r="P56" s="4">
        <f t="shared" si="9"/>
        <v>6613.53845</v>
      </c>
      <c r="Q56" s="5"/>
      <c r="R56" s="4">
        <v>41872.410000000003</v>
      </c>
      <c r="S56" s="5"/>
      <c r="T56" s="5">
        <f t="shared" si="10"/>
        <v>795.58</v>
      </c>
      <c r="U56" s="3"/>
      <c r="V56" s="3"/>
    </row>
    <row r="57" spans="1:22" ht="15.75" x14ac:dyDescent="0.25">
      <c r="A57" s="7"/>
      <c r="B57" s="8"/>
      <c r="C57" s="8"/>
      <c r="D57" s="8"/>
      <c r="E57" s="8"/>
      <c r="F57" s="8"/>
      <c r="G57" s="8"/>
      <c r="H57" s="8"/>
      <c r="I57" s="8"/>
      <c r="J57" s="13">
        <v>48</v>
      </c>
      <c r="K57" s="5">
        <f t="shared" si="7"/>
        <v>43153.78</v>
      </c>
      <c r="L57" s="4">
        <f t="shared" si="8"/>
        <v>517845.36</v>
      </c>
      <c r="M57" s="5">
        <f t="shared" si="4"/>
        <v>272.83738672286614</v>
      </c>
      <c r="N57" s="5">
        <f t="shared" si="5"/>
        <v>409.25608008429924</v>
      </c>
      <c r="O57" s="5"/>
      <c r="P57" s="4">
        <f t="shared" si="9"/>
        <v>6688.8359</v>
      </c>
      <c r="Q57" s="5"/>
      <c r="R57" s="4">
        <v>42349.15</v>
      </c>
      <c r="S57" s="5"/>
      <c r="T57" s="5">
        <f t="shared" si="10"/>
        <v>804.63</v>
      </c>
      <c r="U57" s="3"/>
      <c r="V57" s="3"/>
    </row>
    <row r="58" spans="1:22" ht="15.75" x14ac:dyDescent="0.25">
      <c r="A58" s="19"/>
      <c r="B58" s="13"/>
      <c r="C58" s="13"/>
      <c r="D58" s="13"/>
      <c r="E58" s="13"/>
      <c r="F58" s="13"/>
      <c r="G58" s="13"/>
      <c r="H58" s="13"/>
      <c r="I58" s="13"/>
      <c r="J58" s="13">
        <v>49</v>
      </c>
      <c r="K58" s="4">
        <f t="shared" si="7"/>
        <v>43639.56</v>
      </c>
      <c r="L58" s="4">
        <f t="shared" si="8"/>
        <v>523674.72</v>
      </c>
      <c r="M58" s="4">
        <f t="shared" si="4"/>
        <v>275.90870389884088</v>
      </c>
      <c r="N58" s="4">
        <f t="shared" si="5"/>
        <v>413.8630558482613</v>
      </c>
      <c r="O58" s="4"/>
      <c r="P58" s="4">
        <f t="shared" si="9"/>
        <v>6764.1317999999992</v>
      </c>
      <c r="Q58" s="4"/>
      <c r="R58" s="4">
        <v>42825.87</v>
      </c>
      <c r="S58" s="4"/>
      <c r="T58" s="4">
        <f t="shared" si="10"/>
        <v>813.69</v>
      </c>
      <c r="U58" s="3"/>
      <c r="V58" s="3"/>
    </row>
    <row r="59" spans="1:22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>
        <v>50</v>
      </c>
      <c r="K59" s="5">
        <f t="shared" si="7"/>
        <v>44125.37</v>
      </c>
      <c r="L59" s="4">
        <f t="shared" si="8"/>
        <v>529504.44000000006</v>
      </c>
      <c r="M59" s="5">
        <f t="shared" si="4"/>
        <v>278.98021074815597</v>
      </c>
      <c r="N59" s="5">
        <f t="shared" si="5"/>
        <v>418.47031612223395</v>
      </c>
      <c r="O59" s="5"/>
      <c r="P59" s="4">
        <f t="shared" si="9"/>
        <v>6839.43235</v>
      </c>
      <c r="Q59" s="5"/>
      <c r="R59" s="4">
        <v>43302.62</v>
      </c>
      <c r="S59" s="5"/>
      <c r="T59" s="5">
        <f t="shared" si="10"/>
        <v>822.75</v>
      </c>
      <c r="U59" s="3"/>
      <c r="V59" s="3"/>
    </row>
    <row r="60" spans="1:22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3"/>
      <c r="M60" s="3"/>
      <c r="N60" s="10"/>
      <c r="O60" s="14"/>
      <c r="P60" s="14"/>
      <c r="Q60" s="3"/>
      <c r="R60" s="3"/>
      <c r="S60" s="3"/>
      <c r="T60" s="3"/>
      <c r="U60" s="3"/>
      <c r="V60" s="3"/>
    </row>
    <row r="61" spans="1:22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3"/>
      <c r="M61" s="3"/>
      <c r="N61" s="17"/>
      <c r="O61" s="14"/>
      <c r="P61" s="14"/>
      <c r="Q61" s="3"/>
      <c r="R61" s="3"/>
      <c r="S61" s="3"/>
      <c r="T61" s="3"/>
      <c r="U61" s="3"/>
      <c r="V61" s="3"/>
    </row>
    <row r="62" spans="1:22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1" t="s">
        <v>0</v>
      </c>
      <c r="M62" s="21" t="s">
        <v>11</v>
      </c>
      <c r="N62" s="8"/>
      <c r="O62" s="14"/>
      <c r="P62" s="14"/>
      <c r="Q62" s="3"/>
      <c r="R62" s="3"/>
      <c r="S62" s="3"/>
      <c r="T62" s="3"/>
      <c r="U62" s="3"/>
      <c r="V62" s="3"/>
    </row>
    <row r="63" spans="1:2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6"/>
      <c r="M63" s="16" t="s">
        <v>10</v>
      </c>
      <c r="N63" s="5"/>
      <c r="O63" s="14"/>
      <c r="P63" s="14"/>
      <c r="Q63" s="3"/>
      <c r="R63" s="3"/>
      <c r="S63" s="3"/>
      <c r="T63" s="3"/>
      <c r="U63" s="3"/>
      <c r="V63" s="3"/>
    </row>
    <row r="64" spans="1:22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4">
        <v>0.155</v>
      </c>
      <c r="N64" s="5"/>
      <c r="O64" s="14"/>
      <c r="P64" s="14"/>
      <c r="Q64" s="3"/>
      <c r="R64" s="3"/>
      <c r="S64" s="3"/>
      <c r="T64" s="3"/>
      <c r="U64" s="3"/>
      <c r="V64" s="3"/>
    </row>
    <row r="65" spans="1:22" x14ac:dyDescent="0.25">
      <c r="A65" s="25" t="s">
        <v>12</v>
      </c>
      <c r="B65" s="26"/>
      <c r="C65" s="26"/>
      <c r="D65" s="27"/>
      <c r="E65" s="27"/>
      <c r="F65" s="26"/>
      <c r="G65" s="26"/>
      <c r="H65" s="26"/>
      <c r="I65" s="26"/>
      <c r="J65" s="26"/>
      <c r="K65" s="26"/>
      <c r="L65" s="28">
        <f>K16*40%</f>
        <v>9180.68</v>
      </c>
      <c r="M65" s="6">
        <f>L65*$M$64</f>
        <v>1423.0054</v>
      </c>
      <c r="N65" s="5"/>
      <c r="O65" s="2"/>
      <c r="P65" s="2"/>
      <c r="Q65" s="2"/>
      <c r="R65" s="3"/>
      <c r="S65" s="3"/>
      <c r="T65" s="3"/>
      <c r="U65" s="3"/>
      <c r="V65" s="3"/>
    </row>
    <row r="66" spans="1:22" x14ac:dyDescent="0.25">
      <c r="A66" s="29" t="s">
        <v>13</v>
      </c>
      <c r="B66" s="13"/>
      <c r="C66" s="13"/>
      <c r="D66" s="30"/>
      <c r="E66" s="30"/>
      <c r="F66" s="13"/>
      <c r="G66" s="13"/>
      <c r="H66" s="13"/>
      <c r="I66" s="13"/>
      <c r="J66" s="13"/>
      <c r="K66" s="13"/>
      <c r="L66" s="6">
        <f>K16*50%</f>
        <v>11475.85</v>
      </c>
      <c r="M66" s="6">
        <f t="shared" ref="M66:M67" si="11">L66*$M$64</f>
        <v>1778.75675</v>
      </c>
      <c r="N66" s="6"/>
      <c r="O66" s="2"/>
      <c r="P66" s="2"/>
      <c r="Q66" s="2"/>
      <c r="R66" s="3"/>
      <c r="S66" s="3"/>
      <c r="T66" s="3"/>
      <c r="U66" s="3"/>
      <c r="V66" s="3"/>
    </row>
    <row r="67" spans="1:22" x14ac:dyDescent="0.25">
      <c r="A67" s="29" t="s">
        <v>14</v>
      </c>
      <c r="B67" s="13"/>
      <c r="C67" s="13"/>
      <c r="D67" s="30"/>
      <c r="E67" s="30"/>
      <c r="F67" s="13"/>
      <c r="G67" s="13"/>
      <c r="H67" s="13"/>
      <c r="I67" s="13"/>
      <c r="J67" s="13"/>
      <c r="K67" s="13"/>
      <c r="L67" s="6">
        <f>K16*60%</f>
        <v>13771.02</v>
      </c>
      <c r="M67" s="6">
        <f t="shared" si="11"/>
        <v>2134.5081</v>
      </c>
      <c r="N67" s="13"/>
      <c r="O67" s="2"/>
      <c r="P67" s="2"/>
      <c r="Q67" s="2"/>
      <c r="R67" s="3"/>
      <c r="S67" s="3"/>
      <c r="T67" s="3"/>
      <c r="U67" s="3"/>
      <c r="V67" s="3"/>
    </row>
    <row r="68" spans="1:22" x14ac:dyDescent="0.25">
      <c r="A68" s="31" t="s">
        <v>15</v>
      </c>
      <c r="B68" s="22"/>
      <c r="C68" s="22"/>
      <c r="D68" s="32"/>
      <c r="E68" s="32"/>
      <c r="F68" s="22"/>
      <c r="G68" s="22"/>
      <c r="H68" s="22"/>
      <c r="I68" s="22"/>
      <c r="J68" s="22"/>
      <c r="K68" s="22"/>
      <c r="L68" s="33">
        <f>K16*70%</f>
        <v>16066.189999999999</v>
      </c>
      <c r="M68" s="33">
        <f>L68*$M$64</f>
        <v>2490.2594499999996</v>
      </c>
      <c r="N68" s="8"/>
      <c r="O68" s="2"/>
      <c r="P68" s="2"/>
      <c r="Q68" s="2"/>
      <c r="R68" s="3"/>
      <c r="S68" s="3"/>
      <c r="T68" s="3"/>
      <c r="U68" s="3"/>
      <c r="V68" s="3"/>
    </row>
    <row r="69" spans="1:22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3"/>
      <c r="P69" s="3"/>
      <c r="Q69" s="3"/>
      <c r="R69" s="3"/>
      <c r="S69" s="3"/>
      <c r="T69" s="3"/>
      <c r="U69" s="3"/>
      <c r="V69" s="3"/>
    </row>
    <row r="70" spans="1:22" ht="15.75" x14ac:dyDescent="0.25">
      <c r="A70" s="7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3"/>
      <c r="P70" s="3"/>
      <c r="Q70" s="3"/>
      <c r="R70" s="3"/>
      <c r="S70" s="3"/>
      <c r="T70" s="3"/>
      <c r="U70" s="3"/>
      <c r="V70" s="3"/>
    </row>
    <row r="71" spans="1:22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8"/>
      <c r="M71" s="8"/>
      <c r="N71" s="8"/>
      <c r="O71" s="3"/>
      <c r="P71" s="3"/>
      <c r="Q71" s="3"/>
      <c r="R71" s="3"/>
      <c r="S71" s="3"/>
      <c r="T71" s="3"/>
      <c r="U71" s="3"/>
      <c r="V71" s="3"/>
    </row>
    <row r="72" spans="1:22" x14ac:dyDescent="0.25">
      <c r="A72" s="34" t="s">
        <v>17</v>
      </c>
      <c r="B72" s="26"/>
      <c r="C72" s="26"/>
      <c r="D72" s="26"/>
      <c r="E72" s="26"/>
      <c r="F72" s="35"/>
      <c r="G72" s="35"/>
      <c r="H72" s="26"/>
      <c r="I72" s="26"/>
      <c r="J72" s="35">
        <f>ROUND(M16*0.18,2)</f>
        <v>26.12</v>
      </c>
      <c r="K72" s="43"/>
      <c r="L72" s="8"/>
      <c r="M72" s="8"/>
      <c r="N72" s="3"/>
      <c r="O72" s="3"/>
      <c r="P72" s="3"/>
      <c r="Q72" s="3"/>
      <c r="R72" s="3"/>
      <c r="S72" s="3"/>
      <c r="T72" s="3"/>
      <c r="U72" s="3"/>
      <c r="V72" s="3"/>
    </row>
    <row r="73" spans="1:22" x14ac:dyDescent="0.25">
      <c r="A73" s="36" t="s">
        <v>18</v>
      </c>
      <c r="B73" s="22"/>
      <c r="C73" s="22"/>
      <c r="D73" s="22"/>
      <c r="E73" s="22"/>
      <c r="F73" s="37"/>
      <c r="G73" s="37"/>
      <c r="H73" s="22"/>
      <c r="I73" s="22"/>
      <c r="J73" s="37">
        <f>J72*2</f>
        <v>52.24</v>
      </c>
      <c r="K73" s="43"/>
      <c r="L73" s="8"/>
      <c r="M73" s="8"/>
      <c r="N73" s="3"/>
      <c r="O73" s="3"/>
      <c r="P73" s="3"/>
      <c r="Q73" s="3"/>
      <c r="R73" s="3"/>
      <c r="S73" s="3"/>
      <c r="T73" s="3"/>
      <c r="U73" s="3"/>
      <c r="V73" s="3"/>
    </row>
    <row r="74" spans="1:2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73"/>
  <sheetViews>
    <sheetView tabSelected="1" workbookViewId="0">
      <selection activeCell="AA14" sqref="AA14"/>
    </sheetView>
  </sheetViews>
  <sheetFormatPr defaultColWidth="9.140625" defaultRowHeight="15" x14ac:dyDescent="0.25"/>
  <cols>
    <col min="1" max="9" width="4.28515625" style="3" customWidth="1"/>
    <col min="10" max="10" width="6.5703125" style="3" customWidth="1"/>
    <col min="11" max="11" width="9.85546875" style="3" customWidth="1"/>
    <col min="12" max="12" width="11" style="3" customWidth="1"/>
    <col min="13" max="13" width="9.42578125" style="3" customWidth="1"/>
    <col min="14" max="14" width="7.85546875" style="3" customWidth="1"/>
    <col min="15" max="15" width="8" style="3" customWidth="1"/>
    <col min="16" max="16" width="9.85546875" style="3" customWidth="1"/>
    <col min="17" max="17" width="9.140625" style="3"/>
    <col min="18" max="18" width="9" style="3" hidden="1" customWidth="1"/>
    <col min="19" max="19" width="9.140625" style="3" hidden="1" customWidth="1"/>
    <col min="20" max="20" width="0" style="3" hidden="1" customWidth="1"/>
    <col min="21" max="21" width="10.7109375" style="3" hidden="1" customWidth="1"/>
    <col min="22" max="22" width="13.42578125" style="3" customWidth="1"/>
    <col min="23" max="23" width="0" style="3" hidden="1" customWidth="1"/>
    <col min="24" max="16384" width="9.140625" style="3"/>
  </cols>
  <sheetData>
    <row r="1" spans="1:23" ht="15.75" x14ac:dyDescent="0.25">
      <c r="A1" s="7" t="s">
        <v>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3" x14ac:dyDescent="0.25">
      <c r="A2" s="49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3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23" x14ac:dyDescent="0.25">
      <c r="A4" s="38" t="s">
        <v>1</v>
      </c>
      <c r="B4" s="26"/>
      <c r="C4" s="26"/>
      <c r="D4" s="26"/>
      <c r="E4" s="26"/>
      <c r="F4" s="26"/>
      <c r="G4" s="26"/>
      <c r="H4" s="26"/>
      <c r="I4" s="26"/>
      <c r="J4" s="21" t="s">
        <v>2</v>
      </c>
      <c r="K4" s="21" t="s">
        <v>0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</row>
    <row r="5" spans="1:23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>
        <v>1.5</v>
      </c>
      <c r="O5" s="17">
        <v>2</v>
      </c>
      <c r="P5" s="16" t="s">
        <v>9</v>
      </c>
    </row>
    <row r="6" spans="1:23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7"/>
      <c r="O6" s="17"/>
      <c r="P6" s="16" t="s">
        <v>10</v>
      </c>
    </row>
    <row r="7" spans="1:23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39"/>
      <c r="O7" s="22"/>
      <c r="P7" s="24">
        <v>0.155</v>
      </c>
      <c r="T7" s="44"/>
      <c r="W7" s="50">
        <v>1.0225</v>
      </c>
    </row>
    <row r="8" spans="1:23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8"/>
      <c r="P8" s="10"/>
    </row>
    <row r="9" spans="1:23" x14ac:dyDescent="0.25">
      <c r="A9" s="12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41"/>
      <c r="M9" s="8"/>
      <c r="N9" s="8"/>
      <c r="O9" s="8"/>
      <c r="P9" s="8"/>
      <c r="R9" s="47">
        <v>2017</v>
      </c>
    </row>
    <row r="10" spans="1:23" x14ac:dyDescent="0.25">
      <c r="A10" s="8">
        <v>1</v>
      </c>
      <c r="B10" s="8"/>
      <c r="C10" s="8"/>
      <c r="D10" s="8"/>
      <c r="E10" s="8"/>
      <c r="F10" s="8"/>
      <c r="G10" s="8"/>
      <c r="H10" s="8"/>
      <c r="I10" s="8"/>
      <c r="J10" s="8">
        <v>1</v>
      </c>
      <c r="K10" s="4">
        <f>ROUND(R10+S10+T10+U10,2)*W$7</f>
        <v>22644.233875000002</v>
      </c>
      <c r="L10" s="4">
        <f>K10*12</f>
        <v>271730.80650000001</v>
      </c>
      <c r="M10" s="4">
        <f>L10/1898</f>
        <v>143.16691596417283</v>
      </c>
      <c r="N10" s="4">
        <f>M10*1.5</f>
        <v>214.75037394625923</v>
      </c>
      <c r="O10" s="4">
        <f>M10*2</f>
        <v>286.33383192834566</v>
      </c>
      <c r="P10" s="4">
        <f>K10*$P$7</f>
        <v>3509.856250625</v>
      </c>
      <c r="Q10" s="4"/>
      <c r="R10" s="4">
        <v>20596.95</v>
      </c>
      <c r="S10" s="4"/>
      <c r="T10" s="48">
        <v>754</v>
      </c>
      <c r="U10" s="3">
        <v>795</v>
      </c>
      <c r="W10" s="2"/>
    </row>
    <row r="11" spans="1:23" x14ac:dyDescent="0.25">
      <c r="A11" s="8">
        <v>2</v>
      </c>
      <c r="B11" s="8"/>
      <c r="C11" s="8"/>
      <c r="D11" s="8"/>
      <c r="E11" s="8"/>
      <c r="F11" s="8"/>
      <c r="G11" s="8"/>
      <c r="H11" s="8"/>
      <c r="I11" s="8"/>
      <c r="J11" s="8">
        <v>2</v>
      </c>
      <c r="K11" s="4">
        <f t="shared" ref="K11:K58" si="0">ROUND(R11+S11+T11+U11,2)*W$7</f>
        <v>23153.408199999998</v>
      </c>
      <c r="L11" s="4">
        <f t="shared" ref="L11:L59" si="1">K11*12</f>
        <v>277840.89839999995</v>
      </c>
      <c r="M11" s="5">
        <f t="shared" ref="M11:M59" si="2">L11/1898</f>
        <v>146.38614246575341</v>
      </c>
      <c r="N11" s="5">
        <f t="shared" ref="N11:N59" si="3">M11*1.5</f>
        <v>219.5792136986301</v>
      </c>
      <c r="O11" s="5">
        <f t="shared" ref="O11:O28" si="4">M11*2</f>
        <v>292.77228493150682</v>
      </c>
      <c r="P11" s="4">
        <f t="shared" ref="P11:P59" si="5">K11*$P$7</f>
        <v>3588.7782709999997</v>
      </c>
      <c r="Q11" s="5"/>
      <c r="R11" s="4">
        <v>21094.92</v>
      </c>
      <c r="S11" s="5"/>
      <c r="T11" s="48">
        <v>754</v>
      </c>
      <c r="U11" s="3">
        <v>795</v>
      </c>
      <c r="W11" s="2"/>
    </row>
    <row r="12" spans="1:23" x14ac:dyDescent="0.25">
      <c r="A12" s="8">
        <v>3</v>
      </c>
      <c r="B12" s="8"/>
      <c r="C12" s="8"/>
      <c r="D12" s="8"/>
      <c r="E12" s="8"/>
      <c r="F12" s="8"/>
      <c r="G12" s="8"/>
      <c r="H12" s="8"/>
      <c r="I12" s="8"/>
      <c r="J12" s="8">
        <v>3</v>
      </c>
      <c r="K12" s="4">
        <f t="shared" si="0"/>
        <v>23662.5723</v>
      </c>
      <c r="L12" s="4">
        <f t="shared" si="1"/>
        <v>283950.8676</v>
      </c>
      <c r="M12" s="5">
        <f t="shared" si="2"/>
        <v>149.60530432033718</v>
      </c>
      <c r="N12" s="5">
        <f t="shared" si="3"/>
        <v>224.40795648050579</v>
      </c>
      <c r="O12" s="5">
        <f t="shared" si="4"/>
        <v>299.21060864067437</v>
      </c>
      <c r="P12" s="4">
        <f t="shared" si="5"/>
        <v>3667.6987064999998</v>
      </c>
      <c r="Q12" s="5"/>
      <c r="R12" s="4">
        <v>21592.880000000001</v>
      </c>
      <c r="S12" s="5"/>
      <c r="T12" s="48">
        <v>754</v>
      </c>
      <c r="U12" s="3">
        <v>795</v>
      </c>
      <c r="W12" s="2"/>
    </row>
    <row r="13" spans="1:23" x14ac:dyDescent="0.25">
      <c r="A13" s="8">
        <v>4</v>
      </c>
      <c r="B13" s="12">
        <v>2</v>
      </c>
      <c r="C13" s="8"/>
      <c r="D13" s="8"/>
      <c r="E13" s="8"/>
      <c r="F13" s="8"/>
      <c r="G13" s="8"/>
      <c r="H13" s="8"/>
      <c r="I13" s="8"/>
      <c r="J13" s="8">
        <v>4</v>
      </c>
      <c r="K13" s="4">
        <f t="shared" si="0"/>
        <v>24171.746624999996</v>
      </c>
      <c r="L13" s="4">
        <f t="shared" si="1"/>
        <v>290060.95949999994</v>
      </c>
      <c r="M13" s="5">
        <f t="shared" si="2"/>
        <v>152.82453082191779</v>
      </c>
      <c r="N13" s="5">
        <f t="shared" si="3"/>
        <v>229.23679623287669</v>
      </c>
      <c r="O13" s="5">
        <f t="shared" si="4"/>
        <v>305.64906164383558</v>
      </c>
      <c r="P13" s="4">
        <f t="shared" si="5"/>
        <v>3746.6207268749995</v>
      </c>
      <c r="Q13" s="5"/>
      <c r="R13" s="4">
        <v>22090.85</v>
      </c>
      <c r="S13" s="5"/>
      <c r="T13" s="48">
        <v>754</v>
      </c>
      <c r="U13" s="3">
        <v>795</v>
      </c>
      <c r="W13" s="2"/>
    </row>
    <row r="14" spans="1:23" x14ac:dyDescent="0.25">
      <c r="A14" s="8">
        <v>5</v>
      </c>
      <c r="B14" s="8">
        <v>1</v>
      </c>
      <c r="C14" s="8"/>
      <c r="D14" s="8"/>
      <c r="E14" s="8"/>
      <c r="F14" s="8"/>
      <c r="G14" s="8"/>
      <c r="H14" s="8"/>
      <c r="I14" s="8"/>
      <c r="J14" s="8">
        <v>5</v>
      </c>
      <c r="K14" s="4">
        <f t="shared" si="0"/>
        <v>24680.9005</v>
      </c>
      <c r="L14" s="4">
        <f t="shared" si="1"/>
        <v>296170.80599999998</v>
      </c>
      <c r="M14" s="4">
        <f t="shared" si="2"/>
        <v>156.04362802950473</v>
      </c>
      <c r="N14" s="4">
        <f t="shared" si="3"/>
        <v>234.06544204425711</v>
      </c>
      <c r="O14" s="4">
        <f t="shared" si="4"/>
        <v>312.08725605900946</v>
      </c>
      <c r="P14" s="4">
        <f t="shared" si="5"/>
        <v>3825.5395774999997</v>
      </c>
      <c r="Q14" s="4"/>
      <c r="R14" s="4">
        <v>22588.799999999999</v>
      </c>
      <c r="S14" s="4"/>
      <c r="T14" s="48">
        <v>754</v>
      </c>
      <c r="U14" s="3">
        <v>795</v>
      </c>
      <c r="W14" s="2"/>
    </row>
    <row r="15" spans="1:23" x14ac:dyDescent="0.25">
      <c r="A15" s="8">
        <v>6</v>
      </c>
      <c r="B15" s="8">
        <v>2</v>
      </c>
      <c r="C15" s="12">
        <v>3</v>
      </c>
      <c r="D15" s="8"/>
      <c r="E15" s="8"/>
      <c r="F15" s="8"/>
      <c r="G15" s="8"/>
      <c r="H15" s="8"/>
      <c r="I15" s="8"/>
      <c r="J15" s="8">
        <v>6</v>
      </c>
      <c r="K15" s="4">
        <f t="shared" si="0"/>
        <v>25190.044150000002</v>
      </c>
      <c r="L15" s="4">
        <f t="shared" si="1"/>
        <v>302280.52980000002</v>
      </c>
      <c r="M15" s="5">
        <f t="shared" si="2"/>
        <v>159.26266059009484</v>
      </c>
      <c r="N15" s="5">
        <f t="shared" si="3"/>
        <v>238.89399088514227</v>
      </c>
      <c r="O15" s="5">
        <f t="shared" si="4"/>
        <v>318.52532118018968</v>
      </c>
      <c r="P15" s="4">
        <f t="shared" si="5"/>
        <v>3904.45684325</v>
      </c>
      <c r="Q15" s="5"/>
      <c r="R15" s="4">
        <v>23086.74</v>
      </c>
      <c r="S15" s="5"/>
      <c r="T15" s="48">
        <v>754</v>
      </c>
      <c r="U15" s="3">
        <v>795</v>
      </c>
      <c r="W15" s="2"/>
    </row>
    <row r="16" spans="1:23" x14ac:dyDescent="0.25">
      <c r="A16" s="8">
        <v>7</v>
      </c>
      <c r="B16" s="8">
        <v>3</v>
      </c>
      <c r="C16" s="8">
        <v>1</v>
      </c>
      <c r="D16" s="8"/>
      <c r="E16" s="8"/>
      <c r="F16" s="8"/>
      <c r="G16" s="8"/>
      <c r="H16" s="8"/>
      <c r="I16" s="8"/>
      <c r="J16" s="8">
        <v>7</v>
      </c>
      <c r="K16" s="4">
        <f t="shared" si="0"/>
        <v>25699.20825</v>
      </c>
      <c r="L16" s="4">
        <f t="shared" si="1"/>
        <v>308390.49900000001</v>
      </c>
      <c r="M16" s="5">
        <f t="shared" si="2"/>
        <v>162.48182244467861</v>
      </c>
      <c r="N16" s="5">
        <f t="shared" si="3"/>
        <v>243.72273366701791</v>
      </c>
      <c r="O16" s="5">
        <f t="shared" si="4"/>
        <v>324.96364488935723</v>
      </c>
      <c r="P16" s="4">
        <f t="shared" si="5"/>
        <v>3983.3772787499997</v>
      </c>
      <c r="Q16" s="5"/>
      <c r="R16" s="4">
        <v>23584.7</v>
      </c>
      <c r="S16" s="5"/>
      <c r="T16" s="48">
        <v>754</v>
      </c>
      <c r="U16" s="3">
        <v>795</v>
      </c>
      <c r="W16" s="2"/>
    </row>
    <row r="17" spans="1:23" x14ac:dyDescent="0.25">
      <c r="A17" s="8">
        <v>8</v>
      </c>
      <c r="B17" s="8">
        <v>4</v>
      </c>
      <c r="C17" s="8">
        <v>2</v>
      </c>
      <c r="D17" s="8"/>
      <c r="E17" s="8"/>
      <c r="F17" s="8"/>
      <c r="G17" s="8"/>
      <c r="H17" s="8"/>
      <c r="I17" s="8"/>
      <c r="J17" s="8">
        <v>8</v>
      </c>
      <c r="K17" s="4">
        <f t="shared" si="0"/>
        <v>26208.392799999998</v>
      </c>
      <c r="L17" s="4">
        <f t="shared" si="1"/>
        <v>314500.71359999996</v>
      </c>
      <c r="M17" s="5">
        <f t="shared" si="2"/>
        <v>165.70111359325603</v>
      </c>
      <c r="N17" s="5">
        <f t="shared" si="3"/>
        <v>248.55167038988404</v>
      </c>
      <c r="O17" s="5">
        <f t="shared" si="4"/>
        <v>331.40222718651205</v>
      </c>
      <c r="P17" s="4">
        <f t="shared" si="5"/>
        <v>4062.3008839999998</v>
      </c>
      <c r="Q17" s="5"/>
      <c r="R17" s="4">
        <v>24082.68</v>
      </c>
      <c r="S17" s="5"/>
      <c r="T17" s="48">
        <v>754</v>
      </c>
      <c r="U17" s="3">
        <v>795</v>
      </c>
      <c r="W17" s="2"/>
    </row>
    <row r="18" spans="1:23" x14ac:dyDescent="0.25">
      <c r="A18" s="8"/>
      <c r="B18" s="8">
        <v>5</v>
      </c>
      <c r="C18" s="8">
        <v>3</v>
      </c>
      <c r="D18" s="12">
        <v>4</v>
      </c>
      <c r="E18" s="8"/>
      <c r="F18" s="8"/>
      <c r="G18" s="8"/>
      <c r="H18" s="8"/>
      <c r="I18" s="8"/>
      <c r="J18" s="8">
        <v>9</v>
      </c>
      <c r="K18" s="4">
        <f t="shared" si="0"/>
        <v>26717.546675000001</v>
      </c>
      <c r="L18" s="4">
        <f t="shared" si="1"/>
        <v>320610.5601</v>
      </c>
      <c r="M18" s="4">
        <f t="shared" si="2"/>
        <v>168.92021080084299</v>
      </c>
      <c r="N18" s="4">
        <f t="shared" si="3"/>
        <v>253.38031620126449</v>
      </c>
      <c r="O18" s="4">
        <f t="shared" si="4"/>
        <v>337.84042160168599</v>
      </c>
      <c r="P18" s="4">
        <f t="shared" si="5"/>
        <v>4141.2197346250005</v>
      </c>
      <c r="Q18" s="4"/>
      <c r="R18" s="4">
        <v>24580.63</v>
      </c>
      <c r="S18" s="4"/>
      <c r="T18" s="48">
        <v>754</v>
      </c>
      <c r="U18" s="3">
        <v>795</v>
      </c>
      <c r="W18" s="2"/>
    </row>
    <row r="19" spans="1:23" x14ac:dyDescent="0.25">
      <c r="A19" s="8"/>
      <c r="B19" s="8">
        <v>6</v>
      </c>
      <c r="C19" s="8">
        <v>4</v>
      </c>
      <c r="D19" s="8">
        <v>1</v>
      </c>
      <c r="E19" s="8"/>
      <c r="F19" s="8"/>
      <c r="G19" s="8"/>
      <c r="H19" s="8"/>
      <c r="I19" s="8"/>
      <c r="J19" s="8">
        <v>10</v>
      </c>
      <c r="K19" s="4">
        <f>ROUND(R19+S19+T19+U19,2)*W$7</f>
        <v>27226.710775</v>
      </c>
      <c r="L19" s="4">
        <f t="shared" si="1"/>
        <v>326720.52929999999</v>
      </c>
      <c r="M19" s="5">
        <f t="shared" si="2"/>
        <v>172.13937265542677</v>
      </c>
      <c r="N19" s="5">
        <f t="shared" si="3"/>
        <v>258.20905898314015</v>
      </c>
      <c r="O19" s="5">
        <f t="shared" si="4"/>
        <v>344.27874531085354</v>
      </c>
      <c r="P19" s="4">
        <f t="shared" si="5"/>
        <v>4220.1401701249997</v>
      </c>
      <c r="Q19" s="5"/>
      <c r="R19" s="4">
        <v>25078.59</v>
      </c>
      <c r="S19" s="5"/>
      <c r="T19" s="48">
        <v>754</v>
      </c>
      <c r="U19" s="3">
        <v>795</v>
      </c>
      <c r="W19" s="2"/>
    </row>
    <row r="20" spans="1:23" x14ac:dyDescent="0.25">
      <c r="A20" s="8"/>
      <c r="B20" s="8">
        <v>7</v>
      </c>
      <c r="C20" s="8">
        <v>5</v>
      </c>
      <c r="D20" s="8">
        <v>2</v>
      </c>
      <c r="E20" s="12">
        <v>5</v>
      </c>
      <c r="F20" s="8"/>
      <c r="G20" s="8"/>
      <c r="H20" s="8"/>
      <c r="I20" s="8"/>
      <c r="J20" s="8">
        <v>11</v>
      </c>
      <c r="K20" s="4">
        <f t="shared" si="0"/>
        <v>27735.874874999998</v>
      </c>
      <c r="L20" s="4">
        <f t="shared" si="1"/>
        <v>332830.49849999999</v>
      </c>
      <c r="M20" s="5">
        <f t="shared" si="2"/>
        <v>175.35853451001054</v>
      </c>
      <c r="N20" s="5">
        <f t="shared" si="3"/>
        <v>263.03780176501584</v>
      </c>
      <c r="O20" s="5">
        <f t="shared" si="4"/>
        <v>350.71706902002109</v>
      </c>
      <c r="P20" s="4">
        <f t="shared" si="5"/>
        <v>4299.0606056249999</v>
      </c>
      <c r="Q20" s="5"/>
      <c r="R20" s="4">
        <v>25576.55</v>
      </c>
      <c r="S20" s="5"/>
      <c r="T20" s="48">
        <v>754</v>
      </c>
      <c r="U20" s="3">
        <v>795</v>
      </c>
      <c r="W20" s="2"/>
    </row>
    <row r="21" spans="1:23" x14ac:dyDescent="0.25">
      <c r="A21" s="8"/>
      <c r="B21" s="8"/>
      <c r="C21" s="8">
        <v>6</v>
      </c>
      <c r="D21" s="8">
        <v>3</v>
      </c>
      <c r="E21" s="8">
        <v>1</v>
      </c>
      <c r="F21" s="8"/>
      <c r="G21" s="8"/>
      <c r="H21" s="8"/>
      <c r="I21" s="8"/>
      <c r="J21" s="8">
        <v>12</v>
      </c>
      <c r="K21" s="4">
        <f t="shared" si="0"/>
        <v>28245.018524999999</v>
      </c>
      <c r="L21" s="4">
        <f t="shared" si="1"/>
        <v>338940.22230000002</v>
      </c>
      <c r="M21" s="5">
        <f t="shared" si="2"/>
        <v>178.57756707060065</v>
      </c>
      <c r="N21" s="5">
        <f t="shared" si="3"/>
        <v>267.86635060590095</v>
      </c>
      <c r="O21" s="5">
        <f t="shared" si="4"/>
        <v>357.1551341412013</v>
      </c>
      <c r="P21" s="4">
        <f t="shared" si="5"/>
        <v>4377.9778713750002</v>
      </c>
      <c r="Q21" s="5"/>
      <c r="R21" s="4">
        <v>26074.49</v>
      </c>
      <c r="S21" s="5"/>
      <c r="T21" s="48">
        <v>754</v>
      </c>
      <c r="U21" s="3">
        <v>795</v>
      </c>
      <c r="W21" s="2"/>
    </row>
    <row r="22" spans="1:23" x14ac:dyDescent="0.25">
      <c r="A22" s="8"/>
      <c r="B22" s="8"/>
      <c r="C22" s="8">
        <v>7</v>
      </c>
      <c r="D22" s="8">
        <v>4</v>
      </c>
      <c r="E22" s="8">
        <v>2</v>
      </c>
      <c r="F22" s="12">
        <v>6</v>
      </c>
      <c r="G22" s="8"/>
      <c r="H22" s="8"/>
      <c r="I22" s="8"/>
      <c r="J22" s="8">
        <v>13</v>
      </c>
      <c r="K22" s="4">
        <f t="shared" si="0"/>
        <v>28754.182625000001</v>
      </c>
      <c r="L22" s="4">
        <f t="shared" si="1"/>
        <v>345050.19150000002</v>
      </c>
      <c r="M22" s="4">
        <f t="shared" si="2"/>
        <v>181.79672892518442</v>
      </c>
      <c r="N22" s="4">
        <f t="shared" si="3"/>
        <v>272.69509338777664</v>
      </c>
      <c r="O22" s="4">
        <f t="shared" si="4"/>
        <v>363.59345785036885</v>
      </c>
      <c r="P22" s="4">
        <f t="shared" si="5"/>
        <v>4456.8983068750003</v>
      </c>
      <c r="Q22" s="4"/>
      <c r="R22" s="4">
        <v>26572.45</v>
      </c>
      <c r="S22" s="4"/>
      <c r="T22" s="48">
        <v>754</v>
      </c>
      <c r="U22" s="3">
        <v>795</v>
      </c>
      <c r="W22" s="2"/>
    </row>
    <row r="23" spans="1:23" x14ac:dyDescent="0.25">
      <c r="A23" s="8"/>
      <c r="B23" s="8"/>
      <c r="C23" s="8"/>
      <c r="D23" s="8">
        <v>5</v>
      </c>
      <c r="E23" s="8">
        <v>3</v>
      </c>
      <c r="F23" s="8">
        <v>1</v>
      </c>
      <c r="G23" s="8"/>
      <c r="H23" s="8"/>
      <c r="I23" s="8"/>
      <c r="J23" s="8">
        <v>14</v>
      </c>
      <c r="K23" s="4">
        <f t="shared" si="0"/>
        <v>29263.346724999999</v>
      </c>
      <c r="L23" s="4">
        <f t="shared" si="1"/>
        <v>351160.16070000001</v>
      </c>
      <c r="M23" s="5">
        <f t="shared" si="2"/>
        <v>185.01589077976817</v>
      </c>
      <c r="N23" s="5">
        <f t="shared" si="3"/>
        <v>277.52383616965227</v>
      </c>
      <c r="O23" s="5">
        <f t="shared" si="4"/>
        <v>370.03178155953634</v>
      </c>
      <c r="P23" s="4">
        <f t="shared" si="5"/>
        <v>4535.8187423749996</v>
      </c>
      <c r="Q23" s="5"/>
      <c r="R23" s="4">
        <v>27070.41</v>
      </c>
      <c r="S23" s="5"/>
      <c r="T23" s="48">
        <v>754</v>
      </c>
      <c r="U23" s="3">
        <v>795</v>
      </c>
      <c r="W23" s="2"/>
    </row>
    <row r="24" spans="1:23" x14ac:dyDescent="0.25">
      <c r="A24" s="8"/>
      <c r="B24" s="8"/>
      <c r="C24" s="8"/>
      <c r="D24" s="8">
        <v>6</v>
      </c>
      <c r="E24" s="8">
        <v>4</v>
      </c>
      <c r="F24" s="8">
        <v>2</v>
      </c>
      <c r="G24" s="8"/>
      <c r="H24" s="8"/>
      <c r="I24" s="8"/>
      <c r="J24" s="8">
        <v>15</v>
      </c>
      <c r="K24" s="4">
        <f t="shared" si="0"/>
        <v>29772.531274999998</v>
      </c>
      <c r="L24" s="4">
        <f t="shared" si="1"/>
        <v>357270.37529999996</v>
      </c>
      <c r="M24" s="5">
        <f t="shared" si="2"/>
        <v>188.23518192834561</v>
      </c>
      <c r="N24" s="5">
        <f t="shared" si="3"/>
        <v>282.35277289251843</v>
      </c>
      <c r="O24" s="5">
        <f t="shared" si="4"/>
        <v>376.47036385669122</v>
      </c>
      <c r="P24" s="4">
        <f t="shared" si="5"/>
        <v>4614.7423476249996</v>
      </c>
      <c r="Q24" s="5"/>
      <c r="R24" s="4">
        <v>27568.39</v>
      </c>
      <c r="S24" s="5"/>
      <c r="T24" s="48">
        <v>754</v>
      </c>
      <c r="U24" s="3">
        <v>795</v>
      </c>
      <c r="W24" s="2"/>
    </row>
    <row r="25" spans="1:23" x14ac:dyDescent="0.25">
      <c r="A25" s="8"/>
      <c r="B25" s="8"/>
      <c r="C25" s="8"/>
      <c r="D25" s="8">
        <v>7</v>
      </c>
      <c r="E25" s="8">
        <v>5</v>
      </c>
      <c r="F25" s="8">
        <v>3</v>
      </c>
      <c r="G25" s="12">
        <v>7</v>
      </c>
      <c r="H25" s="8"/>
      <c r="I25" s="8"/>
      <c r="J25" s="8">
        <v>16</v>
      </c>
      <c r="K25" s="4">
        <f t="shared" si="0"/>
        <v>30281.685149999998</v>
      </c>
      <c r="L25" s="4">
        <f t="shared" si="1"/>
        <v>363380.22179999994</v>
      </c>
      <c r="M25" s="5">
        <f t="shared" si="2"/>
        <v>191.45427913593252</v>
      </c>
      <c r="N25" s="5">
        <f t="shared" si="3"/>
        <v>287.18141870389877</v>
      </c>
      <c r="O25" s="5">
        <f t="shared" si="4"/>
        <v>382.90855827186505</v>
      </c>
      <c r="P25" s="4">
        <f t="shared" si="5"/>
        <v>4693.6611982499999</v>
      </c>
      <c r="Q25" s="5"/>
      <c r="R25" s="4">
        <v>28066.34</v>
      </c>
      <c r="S25" s="5"/>
      <c r="T25" s="48">
        <v>754</v>
      </c>
      <c r="U25" s="3">
        <v>795</v>
      </c>
      <c r="W25" s="2"/>
    </row>
    <row r="26" spans="1:23" x14ac:dyDescent="0.25">
      <c r="A26" s="8"/>
      <c r="B26" s="8"/>
      <c r="C26" s="8"/>
      <c r="D26" s="8"/>
      <c r="E26" s="8">
        <v>6</v>
      </c>
      <c r="F26" s="8">
        <v>4</v>
      </c>
      <c r="G26" s="8">
        <v>1</v>
      </c>
      <c r="H26" s="8"/>
      <c r="I26" s="8"/>
      <c r="J26" s="8">
        <v>17</v>
      </c>
      <c r="K26" s="4">
        <f t="shared" si="0"/>
        <v>30790.859475000001</v>
      </c>
      <c r="L26" s="4">
        <f t="shared" si="1"/>
        <v>369490.3137</v>
      </c>
      <c r="M26" s="4">
        <f t="shared" si="2"/>
        <v>194.67350563751316</v>
      </c>
      <c r="N26" s="4">
        <f t="shared" si="3"/>
        <v>292.01025845626975</v>
      </c>
      <c r="O26" s="4">
        <f t="shared" si="4"/>
        <v>389.34701127502632</v>
      </c>
      <c r="P26" s="4">
        <f t="shared" si="5"/>
        <v>4772.583218625</v>
      </c>
      <c r="Q26" s="4"/>
      <c r="R26" s="4">
        <v>28564.31</v>
      </c>
      <c r="S26" s="4"/>
      <c r="T26" s="48">
        <v>754</v>
      </c>
      <c r="U26" s="3">
        <v>795</v>
      </c>
      <c r="W26" s="2"/>
    </row>
    <row r="27" spans="1:23" x14ac:dyDescent="0.25">
      <c r="A27" s="8"/>
      <c r="B27" s="8"/>
      <c r="C27" s="8"/>
      <c r="D27" s="8"/>
      <c r="E27" s="8">
        <v>7</v>
      </c>
      <c r="F27" s="8">
        <v>5</v>
      </c>
      <c r="G27" s="8">
        <v>2</v>
      </c>
      <c r="H27" s="8"/>
      <c r="I27" s="8"/>
      <c r="J27" s="8">
        <v>18</v>
      </c>
      <c r="K27" s="4">
        <f t="shared" si="0"/>
        <v>31300.013349999997</v>
      </c>
      <c r="L27" s="4">
        <f t="shared" si="1"/>
        <v>375600.16019999998</v>
      </c>
      <c r="M27" s="5">
        <f t="shared" si="2"/>
        <v>197.8926028451001</v>
      </c>
      <c r="N27" s="5">
        <f t="shared" si="3"/>
        <v>296.83890426765015</v>
      </c>
      <c r="O27" s="5">
        <f t="shared" si="4"/>
        <v>395.7852056902002</v>
      </c>
      <c r="P27" s="4">
        <f t="shared" si="5"/>
        <v>4851.5020692499993</v>
      </c>
      <c r="Q27" s="5"/>
      <c r="R27" s="4">
        <v>29062.26</v>
      </c>
      <c r="S27" s="5"/>
      <c r="T27" s="48">
        <v>754</v>
      </c>
      <c r="U27" s="3">
        <v>795</v>
      </c>
      <c r="W27" s="2"/>
    </row>
    <row r="28" spans="1:23" x14ac:dyDescent="0.25">
      <c r="A28" s="8"/>
      <c r="B28" s="8"/>
      <c r="C28" s="8"/>
      <c r="D28" s="8"/>
      <c r="E28" s="8"/>
      <c r="F28" s="8">
        <v>6</v>
      </c>
      <c r="G28" s="8">
        <v>3</v>
      </c>
      <c r="H28" s="8"/>
      <c r="I28" s="8"/>
      <c r="J28" s="8">
        <v>19</v>
      </c>
      <c r="K28" s="4">
        <f t="shared" si="0"/>
        <v>31809.167224999997</v>
      </c>
      <c r="L28" s="4">
        <f t="shared" si="1"/>
        <v>381710.00669999997</v>
      </c>
      <c r="M28" s="5">
        <f t="shared" si="2"/>
        <v>201.11170005268701</v>
      </c>
      <c r="N28" s="5">
        <f t="shared" si="3"/>
        <v>301.66755007903055</v>
      </c>
      <c r="O28" s="5">
        <f t="shared" si="4"/>
        <v>402.22340010537403</v>
      </c>
      <c r="P28" s="4">
        <f t="shared" si="5"/>
        <v>4930.4209198749995</v>
      </c>
      <c r="Q28" s="5"/>
      <c r="R28" s="4">
        <v>29560.21</v>
      </c>
      <c r="S28" s="5"/>
      <c r="T28" s="48">
        <v>754</v>
      </c>
      <c r="U28" s="3">
        <v>795</v>
      </c>
      <c r="W28" s="2"/>
    </row>
    <row r="29" spans="1:23" x14ac:dyDescent="0.25">
      <c r="A29" s="8"/>
      <c r="B29" s="8"/>
      <c r="C29" s="8"/>
      <c r="D29" s="8"/>
      <c r="E29" s="8"/>
      <c r="F29" s="8">
        <v>7</v>
      </c>
      <c r="G29" s="8">
        <v>4</v>
      </c>
      <c r="H29" s="10">
        <v>8</v>
      </c>
      <c r="I29" s="8"/>
      <c r="J29" s="8">
        <v>20</v>
      </c>
      <c r="K29" s="4">
        <f t="shared" si="0"/>
        <v>32318.331324999996</v>
      </c>
      <c r="L29" s="4">
        <f t="shared" si="1"/>
        <v>387819.97589999996</v>
      </c>
      <c r="M29" s="5">
        <f t="shared" si="2"/>
        <v>204.33086190727079</v>
      </c>
      <c r="N29" s="5">
        <f t="shared" si="3"/>
        <v>306.49629286090618</v>
      </c>
      <c r="O29" s="5">
        <f>M29*2</f>
        <v>408.66172381454157</v>
      </c>
      <c r="P29" s="4">
        <f t="shared" si="5"/>
        <v>5009.3413553749997</v>
      </c>
      <c r="Q29" s="5"/>
      <c r="R29" s="4">
        <v>30058.17</v>
      </c>
      <c r="S29" s="5"/>
      <c r="T29" s="48">
        <v>754</v>
      </c>
      <c r="U29" s="3">
        <v>795</v>
      </c>
      <c r="W29" s="2"/>
    </row>
    <row r="30" spans="1:23" x14ac:dyDescent="0.25">
      <c r="A30" s="8"/>
      <c r="B30" s="8"/>
      <c r="C30" s="8"/>
      <c r="D30" s="8"/>
      <c r="E30" s="8"/>
      <c r="F30" s="8"/>
      <c r="G30" s="8">
        <v>5</v>
      </c>
      <c r="H30" s="8">
        <v>1</v>
      </c>
      <c r="I30" s="8"/>
      <c r="J30" s="8">
        <v>21</v>
      </c>
      <c r="K30" s="4">
        <f t="shared" si="0"/>
        <v>32827.505649999999</v>
      </c>
      <c r="L30" s="4">
        <f t="shared" si="1"/>
        <v>393930.06779999996</v>
      </c>
      <c r="M30" s="4">
        <f t="shared" si="2"/>
        <v>207.55008840885139</v>
      </c>
      <c r="N30" s="4">
        <f t="shared" si="3"/>
        <v>311.32513261327711</v>
      </c>
      <c r="O30" s="4"/>
      <c r="P30" s="4">
        <f t="shared" si="5"/>
        <v>5088.2633757499998</v>
      </c>
      <c r="Q30" s="4"/>
      <c r="R30" s="4">
        <v>30556.14</v>
      </c>
      <c r="S30" s="4"/>
      <c r="T30" s="48">
        <v>754</v>
      </c>
      <c r="U30" s="3">
        <v>795</v>
      </c>
      <c r="W30" s="2"/>
    </row>
    <row r="31" spans="1:23" x14ac:dyDescent="0.25">
      <c r="A31" s="8"/>
      <c r="B31" s="8"/>
      <c r="C31" s="8"/>
      <c r="D31" s="8"/>
      <c r="E31" s="8"/>
      <c r="F31" s="8"/>
      <c r="G31" s="8">
        <v>6</v>
      </c>
      <c r="H31" s="8">
        <v>2</v>
      </c>
      <c r="I31" s="8"/>
      <c r="J31" s="8">
        <v>22</v>
      </c>
      <c r="K31" s="4">
        <f t="shared" si="0"/>
        <v>33132.179974999999</v>
      </c>
      <c r="L31" s="4">
        <f t="shared" si="1"/>
        <v>397586.15969999996</v>
      </c>
      <c r="M31" s="5">
        <f t="shared" si="2"/>
        <v>209.47637497365645</v>
      </c>
      <c r="N31" s="5">
        <f t="shared" si="3"/>
        <v>314.21456246048467</v>
      </c>
      <c r="O31" s="5"/>
      <c r="P31" s="4">
        <f t="shared" si="5"/>
        <v>5135.4878961249997</v>
      </c>
      <c r="Q31" s="5"/>
      <c r="R31" s="4">
        <v>31054.11</v>
      </c>
      <c r="S31" s="5"/>
      <c r="T31" s="48">
        <v>754</v>
      </c>
      <c r="U31" s="3">
        <v>595</v>
      </c>
      <c r="W31" s="2"/>
    </row>
    <row r="32" spans="1:23" x14ac:dyDescent="0.25">
      <c r="A32" s="8"/>
      <c r="B32" s="8"/>
      <c r="C32" s="8"/>
      <c r="D32" s="8"/>
      <c r="E32" s="8"/>
      <c r="F32" s="8"/>
      <c r="G32" s="8">
        <v>7</v>
      </c>
      <c r="H32" s="8">
        <v>3</v>
      </c>
      <c r="I32" s="8"/>
      <c r="J32" s="8">
        <v>23</v>
      </c>
      <c r="K32" s="4">
        <f t="shared" si="0"/>
        <v>33641.344075000001</v>
      </c>
      <c r="L32" s="4">
        <f t="shared" si="1"/>
        <v>403696.12890000001</v>
      </c>
      <c r="M32" s="5">
        <f t="shared" si="2"/>
        <v>212.69553682824025</v>
      </c>
      <c r="N32" s="5">
        <f t="shared" si="3"/>
        <v>319.04330524236036</v>
      </c>
      <c r="O32" s="5"/>
      <c r="P32" s="4">
        <f t="shared" si="5"/>
        <v>5214.4083316249998</v>
      </c>
      <c r="Q32" s="5"/>
      <c r="R32" s="4">
        <v>31552.07</v>
      </c>
      <c r="S32" s="5"/>
      <c r="T32" s="48">
        <v>754</v>
      </c>
      <c r="U32" s="3">
        <v>595</v>
      </c>
      <c r="W32" s="2"/>
    </row>
    <row r="33" spans="1:23" x14ac:dyDescent="0.25">
      <c r="A33" s="8"/>
      <c r="B33" s="8"/>
      <c r="C33" s="8"/>
      <c r="D33" s="8"/>
      <c r="E33" s="8"/>
      <c r="F33" s="8"/>
      <c r="G33" s="8"/>
      <c r="H33" s="8">
        <v>4</v>
      </c>
      <c r="I33" s="8"/>
      <c r="J33" s="8">
        <v>24</v>
      </c>
      <c r="K33" s="4">
        <f t="shared" si="0"/>
        <v>34150.017375000003</v>
      </c>
      <c r="L33" s="4">
        <f t="shared" si="1"/>
        <v>409800.20850000007</v>
      </c>
      <c r="M33" s="5">
        <f t="shared" si="2"/>
        <v>215.91159562697581</v>
      </c>
      <c r="N33" s="5">
        <f t="shared" si="3"/>
        <v>323.86739344046373</v>
      </c>
      <c r="O33" s="5"/>
      <c r="P33" s="4">
        <f t="shared" si="5"/>
        <v>5293.2526931250004</v>
      </c>
      <c r="Q33" s="5"/>
      <c r="R33" s="4">
        <v>32049.55</v>
      </c>
      <c r="S33" s="5"/>
      <c r="T33" s="48">
        <v>754</v>
      </c>
      <c r="U33" s="3">
        <v>595</v>
      </c>
      <c r="W33" s="2"/>
    </row>
    <row r="34" spans="1:23" x14ac:dyDescent="0.25">
      <c r="A34" s="8"/>
      <c r="B34" s="8"/>
      <c r="C34" s="8"/>
      <c r="D34" s="8"/>
      <c r="E34" s="8"/>
      <c r="F34" s="8"/>
      <c r="G34" s="8"/>
      <c r="H34" s="8">
        <v>5</v>
      </c>
      <c r="I34" s="8"/>
      <c r="J34" s="8">
        <v>25</v>
      </c>
      <c r="K34" s="4">
        <f t="shared" si="0"/>
        <v>34659.672274999997</v>
      </c>
      <c r="L34" s="4">
        <f t="shared" si="1"/>
        <v>415916.0673</v>
      </c>
      <c r="M34" s="4">
        <f t="shared" si="2"/>
        <v>219.1338605374078</v>
      </c>
      <c r="N34" s="4">
        <f t="shared" si="3"/>
        <v>328.70079080611168</v>
      </c>
      <c r="O34" s="4"/>
      <c r="P34" s="4">
        <f t="shared" si="5"/>
        <v>5372.2492026249993</v>
      </c>
      <c r="Q34" s="4"/>
      <c r="R34" s="4">
        <v>32547.99</v>
      </c>
      <c r="S34" s="4"/>
      <c r="T34" s="48">
        <v>754</v>
      </c>
      <c r="U34" s="3">
        <v>595</v>
      </c>
      <c r="W34" s="2"/>
    </row>
    <row r="35" spans="1:23" x14ac:dyDescent="0.25">
      <c r="A35" s="8"/>
      <c r="B35" s="8"/>
      <c r="C35" s="8"/>
      <c r="D35" s="8"/>
      <c r="E35" s="8"/>
      <c r="F35" s="8"/>
      <c r="G35" s="8"/>
      <c r="H35" s="8">
        <v>6</v>
      </c>
      <c r="I35" s="8"/>
      <c r="J35" s="8">
        <v>26</v>
      </c>
      <c r="K35" s="4">
        <f t="shared" si="0"/>
        <v>35168.815925000003</v>
      </c>
      <c r="L35" s="4">
        <f t="shared" si="1"/>
        <v>422025.79110000003</v>
      </c>
      <c r="M35" s="5">
        <f t="shared" si="2"/>
        <v>222.35289309799791</v>
      </c>
      <c r="N35" s="5">
        <f t="shared" si="3"/>
        <v>333.52933964699685</v>
      </c>
      <c r="O35" s="5"/>
      <c r="P35" s="4">
        <f t="shared" si="5"/>
        <v>5451.1664683750005</v>
      </c>
      <c r="Q35" s="5"/>
      <c r="R35" s="4">
        <v>33045.93</v>
      </c>
      <c r="S35" s="5"/>
      <c r="T35" s="48">
        <v>754</v>
      </c>
      <c r="U35" s="3">
        <v>595</v>
      </c>
      <c r="W35" s="2"/>
    </row>
    <row r="36" spans="1:23" x14ac:dyDescent="0.25">
      <c r="A36" s="8"/>
      <c r="B36" s="8"/>
      <c r="C36" s="8"/>
      <c r="D36" s="8"/>
      <c r="E36" s="8"/>
      <c r="F36" s="8"/>
      <c r="G36" s="8"/>
      <c r="H36" s="8"/>
      <c r="I36" s="8"/>
      <c r="J36" s="8">
        <v>27</v>
      </c>
      <c r="K36" s="4">
        <f t="shared" si="0"/>
        <v>35678.000475000001</v>
      </c>
      <c r="L36" s="4">
        <f t="shared" si="1"/>
        <v>428136.00569999998</v>
      </c>
      <c r="M36" s="5">
        <f t="shared" si="2"/>
        <v>225.57218424657532</v>
      </c>
      <c r="N36" s="5">
        <f t="shared" si="3"/>
        <v>338.35827636986301</v>
      </c>
      <c r="O36" s="5"/>
      <c r="P36" s="4">
        <f t="shared" si="5"/>
        <v>5530.0900736250005</v>
      </c>
      <c r="Q36" s="5"/>
      <c r="R36" s="4">
        <v>33543.910000000003</v>
      </c>
      <c r="S36" s="5"/>
      <c r="T36" s="48">
        <v>754</v>
      </c>
      <c r="U36" s="3">
        <v>595</v>
      </c>
      <c r="W36" s="2"/>
    </row>
    <row r="37" spans="1:23" x14ac:dyDescent="0.25">
      <c r="A37" s="8"/>
      <c r="B37" s="8"/>
      <c r="C37" s="8"/>
      <c r="D37" s="8"/>
      <c r="E37" s="8"/>
      <c r="F37" s="8"/>
      <c r="G37" s="8"/>
      <c r="H37" s="8"/>
      <c r="I37" s="8"/>
      <c r="J37" s="8">
        <v>28</v>
      </c>
      <c r="K37" s="4">
        <f t="shared" si="0"/>
        <v>36187.154349999997</v>
      </c>
      <c r="L37" s="4">
        <f t="shared" si="1"/>
        <v>434245.85219999996</v>
      </c>
      <c r="M37" s="5">
        <f t="shared" si="2"/>
        <v>228.79128145416226</v>
      </c>
      <c r="N37" s="5">
        <f t="shared" si="3"/>
        <v>343.1869221812434</v>
      </c>
      <c r="O37" s="5"/>
      <c r="P37" s="4">
        <f t="shared" si="5"/>
        <v>5609.0089242499998</v>
      </c>
      <c r="Q37" s="5"/>
      <c r="R37" s="4">
        <v>34041.86</v>
      </c>
      <c r="S37" s="5"/>
      <c r="T37" s="48">
        <v>754</v>
      </c>
      <c r="U37" s="3">
        <v>595</v>
      </c>
      <c r="W37" s="2"/>
    </row>
    <row r="38" spans="1:23" x14ac:dyDescent="0.25">
      <c r="A38" s="8"/>
      <c r="B38" s="8"/>
      <c r="C38" s="8"/>
      <c r="D38" s="8"/>
      <c r="E38" s="8"/>
      <c r="F38" s="8"/>
      <c r="G38" s="8"/>
      <c r="H38" s="8"/>
      <c r="I38" s="8"/>
      <c r="J38" s="8">
        <v>29</v>
      </c>
      <c r="K38" s="4">
        <f t="shared" si="0"/>
        <v>36696.338899999995</v>
      </c>
      <c r="L38" s="4">
        <f t="shared" si="1"/>
        <v>440356.06679999991</v>
      </c>
      <c r="M38" s="4">
        <f t="shared" si="2"/>
        <v>232.01057260273967</v>
      </c>
      <c r="N38" s="4">
        <f t="shared" si="3"/>
        <v>348.01585890410951</v>
      </c>
      <c r="O38" s="4"/>
      <c r="P38" s="4">
        <f t="shared" si="5"/>
        <v>5687.932529499999</v>
      </c>
      <c r="Q38" s="4"/>
      <c r="R38" s="4">
        <v>34539.839999999997</v>
      </c>
      <c r="S38" s="4"/>
      <c r="T38" s="48">
        <v>754</v>
      </c>
      <c r="U38" s="3">
        <v>595</v>
      </c>
      <c r="W38" s="2"/>
    </row>
    <row r="39" spans="1:23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>
        <v>30</v>
      </c>
      <c r="K39" s="4">
        <f t="shared" si="0"/>
        <v>37205.503000000004</v>
      </c>
      <c r="L39" s="4">
        <f t="shared" si="1"/>
        <v>446466.03600000008</v>
      </c>
      <c r="M39" s="5">
        <f t="shared" si="2"/>
        <v>235.22973445732353</v>
      </c>
      <c r="N39" s="5">
        <f t="shared" si="3"/>
        <v>352.84460168598531</v>
      </c>
      <c r="O39" s="5"/>
      <c r="P39" s="4">
        <f t="shared" si="5"/>
        <v>5766.8529650000009</v>
      </c>
      <c r="Q39" s="5"/>
      <c r="R39" s="4">
        <v>35037.800000000003</v>
      </c>
      <c r="S39" s="5"/>
      <c r="T39" s="48">
        <v>754</v>
      </c>
      <c r="U39" s="3">
        <v>595</v>
      </c>
      <c r="W39" s="2"/>
    </row>
    <row r="40" spans="1:23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3">
        <v>31</v>
      </c>
      <c r="K40" s="4">
        <f t="shared" si="0"/>
        <v>37707.049475</v>
      </c>
      <c r="L40" s="4">
        <f t="shared" si="1"/>
        <v>452484.59369999997</v>
      </c>
      <c r="M40" s="5">
        <f t="shared" si="2"/>
        <v>238.40073429926235</v>
      </c>
      <c r="N40" s="5">
        <f t="shared" si="3"/>
        <v>357.60110144889353</v>
      </c>
      <c r="O40" s="5"/>
      <c r="P40" s="4">
        <f t="shared" si="5"/>
        <v>5844.5926686249995</v>
      </c>
      <c r="Q40" s="5"/>
      <c r="R40" s="4">
        <v>35528.31</v>
      </c>
      <c r="S40" s="5"/>
      <c r="T40" s="48">
        <v>754</v>
      </c>
      <c r="U40" s="3">
        <v>595</v>
      </c>
      <c r="W40" s="2"/>
    </row>
    <row r="41" spans="1:23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3">
        <v>32</v>
      </c>
      <c r="K41" s="4">
        <f t="shared" si="0"/>
        <v>38203.759524999994</v>
      </c>
      <c r="L41" s="4">
        <f t="shared" si="1"/>
        <v>458445.1142999999</v>
      </c>
      <c r="M41" s="5">
        <f t="shared" si="2"/>
        <v>241.54115611169647</v>
      </c>
      <c r="N41" s="5">
        <f t="shared" si="3"/>
        <v>362.31173416754473</v>
      </c>
      <c r="O41" s="5"/>
      <c r="P41" s="4">
        <f t="shared" si="5"/>
        <v>5921.5827263749989</v>
      </c>
      <c r="Q41" s="5"/>
      <c r="R41" s="4">
        <v>36014.089999999997</v>
      </c>
      <c r="S41" s="5"/>
      <c r="T41" s="48">
        <v>754</v>
      </c>
      <c r="U41" s="3">
        <v>595</v>
      </c>
      <c r="W41" s="2"/>
    </row>
    <row r="42" spans="1:23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3">
        <v>33</v>
      </c>
      <c r="K42" s="4">
        <f t="shared" si="0"/>
        <v>38700.479799999994</v>
      </c>
      <c r="L42" s="4">
        <f t="shared" si="1"/>
        <v>464405.7575999999</v>
      </c>
      <c r="M42" s="4">
        <f t="shared" si="2"/>
        <v>244.68164257112744</v>
      </c>
      <c r="N42" s="4">
        <f t="shared" si="3"/>
        <v>367.02246385669116</v>
      </c>
      <c r="O42" s="4"/>
      <c r="P42" s="4">
        <f t="shared" si="5"/>
        <v>5998.574368999999</v>
      </c>
      <c r="Q42" s="4"/>
      <c r="R42" s="4">
        <v>36499.879999999997</v>
      </c>
      <c r="S42" s="4"/>
      <c r="T42" s="48">
        <v>754</v>
      </c>
      <c r="U42" s="3">
        <v>595</v>
      </c>
      <c r="W42" s="2"/>
    </row>
    <row r="43" spans="1:23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3">
        <v>34</v>
      </c>
      <c r="K43" s="4">
        <f t="shared" si="0"/>
        <v>39197.210299999999</v>
      </c>
      <c r="L43" s="4">
        <f t="shared" si="1"/>
        <v>470366.52359999996</v>
      </c>
      <c r="M43" s="5">
        <f t="shared" si="2"/>
        <v>247.8221936775553</v>
      </c>
      <c r="N43" s="5">
        <f t="shared" si="3"/>
        <v>371.73329051633294</v>
      </c>
      <c r="O43" s="5"/>
      <c r="P43" s="4">
        <f t="shared" si="5"/>
        <v>6075.5675965</v>
      </c>
      <c r="Q43" s="5"/>
      <c r="R43" s="4">
        <v>36985.68</v>
      </c>
      <c r="S43" s="5"/>
      <c r="T43" s="48">
        <v>754</v>
      </c>
      <c r="U43" s="3">
        <v>595</v>
      </c>
      <c r="W43" s="2"/>
    </row>
    <row r="44" spans="1:23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3">
        <v>35</v>
      </c>
      <c r="K44" s="4">
        <f t="shared" si="0"/>
        <v>39693.930574999998</v>
      </c>
      <c r="L44" s="4">
        <f t="shared" si="1"/>
        <v>476327.16689999995</v>
      </c>
      <c r="M44" s="5">
        <f t="shared" si="2"/>
        <v>250.96268013698628</v>
      </c>
      <c r="N44" s="5">
        <f t="shared" si="3"/>
        <v>376.44402020547943</v>
      </c>
      <c r="O44" s="5"/>
      <c r="P44" s="4">
        <f t="shared" si="5"/>
        <v>6152.5592391249993</v>
      </c>
      <c r="Q44" s="5"/>
      <c r="R44" s="4">
        <v>37471.47</v>
      </c>
      <c r="S44" s="5"/>
      <c r="T44" s="48">
        <v>754</v>
      </c>
      <c r="U44" s="3">
        <v>595</v>
      </c>
      <c r="W44" s="2"/>
    </row>
    <row r="45" spans="1:23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3">
        <v>36</v>
      </c>
      <c r="K45" s="4">
        <f t="shared" si="0"/>
        <v>40190.650849999998</v>
      </c>
      <c r="L45" s="4">
        <f t="shared" si="1"/>
        <v>482287.81019999995</v>
      </c>
      <c r="M45" s="5">
        <f t="shared" si="2"/>
        <v>254.10316659641725</v>
      </c>
      <c r="N45" s="5">
        <f t="shared" si="3"/>
        <v>381.15474989462587</v>
      </c>
      <c r="O45" s="5"/>
      <c r="P45" s="4">
        <f t="shared" si="5"/>
        <v>6229.5508817499995</v>
      </c>
      <c r="Q45" s="5"/>
      <c r="R45" s="4">
        <v>37957.26</v>
      </c>
      <c r="S45" s="5"/>
      <c r="T45" s="48">
        <v>754</v>
      </c>
      <c r="U45" s="3">
        <v>595</v>
      </c>
      <c r="W45" s="2"/>
    </row>
    <row r="46" spans="1:23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3">
        <v>37</v>
      </c>
      <c r="K46" s="4">
        <f t="shared" si="0"/>
        <v>40687.371125000005</v>
      </c>
      <c r="L46" s="4">
        <f t="shared" si="1"/>
        <v>488248.45350000006</v>
      </c>
      <c r="M46" s="4">
        <f t="shared" si="2"/>
        <v>257.24365305584831</v>
      </c>
      <c r="N46" s="4">
        <f t="shared" si="3"/>
        <v>385.86547958377247</v>
      </c>
      <c r="O46" s="4"/>
      <c r="P46" s="4">
        <f t="shared" si="5"/>
        <v>6306.5425243750005</v>
      </c>
      <c r="Q46" s="4"/>
      <c r="R46" s="4">
        <v>38443.050000000003</v>
      </c>
      <c r="S46" s="4"/>
      <c r="T46" s="48">
        <v>754</v>
      </c>
      <c r="U46" s="3">
        <v>595</v>
      </c>
      <c r="W46" s="2"/>
    </row>
    <row r="47" spans="1:23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3">
        <v>38</v>
      </c>
      <c r="K47" s="4">
        <f>ROUND(R47+S47+T47+U47,2)*W$7</f>
        <v>41184.070950000001</v>
      </c>
      <c r="L47" s="4">
        <f t="shared" si="1"/>
        <v>494208.85140000004</v>
      </c>
      <c r="M47" s="5">
        <f t="shared" si="2"/>
        <v>260.38401022128556</v>
      </c>
      <c r="N47" s="5">
        <f t="shared" si="3"/>
        <v>390.57601533192837</v>
      </c>
      <c r="O47" s="5"/>
      <c r="P47" s="4">
        <f t="shared" si="5"/>
        <v>6383.5309972499999</v>
      </c>
      <c r="Q47" s="5"/>
      <c r="R47" s="4">
        <v>38928.82</v>
      </c>
      <c r="S47" s="5"/>
      <c r="T47" s="48">
        <v>754</v>
      </c>
      <c r="U47" s="3">
        <v>595</v>
      </c>
      <c r="W47" s="2"/>
    </row>
    <row r="48" spans="1:23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3">
        <v>39</v>
      </c>
      <c r="K48" s="4">
        <f t="shared" si="0"/>
        <v>41680.801449999999</v>
      </c>
      <c r="L48" s="4">
        <f t="shared" si="1"/>
        <v>500169.61739999999</v>
      </c>
      <c r="M48" s="5">
        <f t="shared" si="2"/>
        <v>263.5245613277134</v>
      </c>
      <c r="N48" s="5">
        <f t="shared" si="3"/>
        <v>395.2868419915701</v>
      </c>
      <c r="O48" s="5"/>
      <c r="P48" s="4">
        <f t="shared" si="5"/>
        <v>6460.52422475</v>
      </c>
      <c r="Q48" s="5"/>
      <c r="R48" s="4">
        <v>39414.620000000003</v>
      </c>
      <c r="S48" s="5"/>
      <c r="T48" s="48">
        <v>754</v>
      </c>
      <c r="U48" s="3">
        <v>595</v>
      </c>
      <c r="W48" s="2"/>
    </row>
    <row r="49" spans="1:23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8">
        <v>40</v>
      </c>
      <c r="K49" s="4">
        <f t="shared" si="0"/>
        <v>42177.521724999999</v>
      </c>
      <c r="L49" s="4">
        <f t="shared" si="1"/>
        <v>506130.26069999998</v>
      </c>
      <c r="M49" s="5">
        <f t="shared" si="2"/>
        <v>266.66504778714437</v>
      </c>
      <c r="N49" s="5">
        <f t="shared" si="3"/>
        <v>399.99757168071653</v>
      </c>
      <c r="O49" s="5"/>
      <c r="P49" s="4">
        <f t="shared" si="5"/>
        <v>6537.5158673750002</v>
      </c>
      <c r="Q49" s="5"/>
      <c r="R49" s="4">
        <v>39900.410000000003</v>
      </c>
      <c r="S49" s="5"/>
      <c r="T49" s="48">
        <v>754</v>
      </c>
      <c r="U49" s="3">
        <v>595</v>
      </c>
      <c r="W49" s="2"/>
    </row>
    <row r="50" spans="1:23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3">
        <v>41</v>
      </c>
      <c r="K50" s="4">
        <f t="shared" si="0"/>
        <v>42674.252224999997</v>
      </c>
      <c r="L50" s="4">
        <f t="shared" si="1"/>
        <v>512091.02669999993</v>
      </c>
      <c r="M50" s="4">
        <f t="shared" si="2"/>
        <v>269.80559889357215</v>
      </c>
      <c r="N50" s="4">
        <f t="shared" si="3"/>
        <v>404.70839834035826</v>
      </c>
      <c r="O50" s="4"/>
      <c r="P50" s="4">
        <f t="shared" si="5"/>
        <v>6614.5090948749994</v>
      </c>
      <c r="Q50" s="4"/>
      <c r="R50" s="4">
        <v>40386.21</v>
      </c>
      <c r="S50" s="4"/>
      <c r="T50" s="48">
        <v>754</v>
      </c>
      <c r="U50" s="3">
        <v>595</v>
      </c>
      <c r="W50" s="2"/>
    </row>
    <row r="51" spans="1:23" x14ac:dyDescent="0.25">
      <c r="A51" s="8"/>
      <c r="B51" s="8"/>
      <c r="C51" s="8"/>
      <c r="D51" s="8"/>
      <c r="E51" s="8"/>
      <c r="F51" s="8"/>
      <c r="G51" s="8"/>
      <c r="H51" s="8"/>
      <c r="I51" s="8"/>
      <c r="J51" s="13">
        <v>42</v>
      </c>
      <c r="K51" s="4">
        <f t="shared" si="0"/>
        <v>43170.982725000002</v>
      </c>
      <c r="L51" s="4">
        <f t="shared" si="1"/>
        <v>518051.79269999999</v>
      </c>
      <c r="M51" s="5">
        <f t="shared" si="2"/>
        <v>272.94614999999999</v>
      </c>
      <c r="N51" s="5">
        <f t="shared" si="3"/>
        <v>409.41922499999998</v>
      </c>
      <c r="O51" s="5"/>
      <c r="P51" s="4">
        <f t="shared" si="5"/>
        <v>6691.5023223750004</v>
      </c>
      <c r="Q51" s="5"/>
      <c r="R51" s="4">
        <v>40872.01</v>
      </c>
      <c r="S51" s="5"/>
      <c r="T51" s="48">
        <v>754</v>
      </c>
      <c r="U51" s="3">
        <v>595</v>
      </c>
      <c r="W51" s="2"/>
    </row>
    <row r="52" spans="1:23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3">
        <v>43</v>
      </c>
      <c r="K52" s="4">
        <f t="shared" si="0"/>
        <v>43667.703000000001</v>
      </c>
      <c r="L52" s="4">
        <f t="shared" si="1"/>
        <v>524012.43599999999</v>
      </c>
      <c r="M52" s="5">
        <f t="shared" si="2"/>
        <v>276.08663645943096</v>
      </c>
      <c r="N52" s="5">
        <f t="shared" si="3"/>
        <v>414.12995468914642</v>
      </c>
      <c r="O52" s="5"/>
      <c r="P52" s="4">
        <f t="shared" si="5"/>
        <v>6768.4939650000006</v>
      </c>
      <c r="Q52" s="5"/>
      <c r="R52" s="4">
        <v>41357.800000000003</v>
      </c>
      <c r="S52" s="5"/>
      <c r="T52" s="48">
        <v>754</v>
      </c>
      <c r="U52" s="3">
        <v>595</v>
      </c>
      <c r="W52" s="2"/>
    </row>
    <row r="53" spans="1:23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3">
        <v>44</v>
      </c>
      <c r="K53" s="4">
        <f t="shared" si="0"/>
        <v>44164.423274999994</v>
      </c>
      <c r="L53" s="4">
        <f t="shared" si="1"/>
        <v>529973.07929999987</v>
      </c>
      <c r="M53" s="5">
        <f t="shared" si="2"/>
        <v>279.22712291886188</v>
      </c>
      <c r="N53" s="5">
        <f t="shared" si="3"/>
        <v>418.84068437829285</v>
      </c>
      <c r="O53" s="5"/>
      <c r="P53" s="4">
        <f t="shared" si="5"/>
        <v>6845.4856076249989</v>
      </c>
      <c r="Q53" s="5"/>
      <c r="R53" s="4">
        <v>41843.589999999997</v>
      </c>
      <c r="S53" s="5"/>
      <c r="T53" s="48">
        <v>754</v>
      </c>
      <c r="U53" s="3">
        <v>595</v>
      </c>
      <c r="W53" s="2"/>
    </row>
    <row r="54" spans="1:23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3">
        <v>45</v>
      </c>
      <c r="K54" s="4">
        <f t="shared" si="0"/>
        <v>44661.153774999999</v>
      </c>
      <c r="L54" s="4">
        <f t="shared" si="1"/>
        <v>535933.84529999993</v>
      </c>
      <c r="M54" s="4">
        <f t="shared" si="2"/>
        <v>282.36767402528972</v>
      </c>
      <c r="N54" s="4">
        <f t="shared" si="3"/>
        <v>423.55151103793457</v>
      </c>
      <c r="O54" s="4"/>
      <c r="P54" s="4">
        <f t="shared" si="5"/>
        <v>6922.4788351249999</v>
      </c>
      <c r="Q54" s="4"/>
      <c r="R54" s="4">
        <v>42329.39</v>
      </c>
      <c r="S54" s="4"/>
      <c r="T54" s="48">
        <v>754</v>
      </c>
      <c r="U54" s="3">
        <v>595</v>
      </c>
      <c r="W54" s="2"/>
    </row>
    <row r="55" spans="1:23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3">
        <v>46</v>
      </c>
      <c r="K55" s="4">
        <f t="shared" si="0"/>
        <v>45157.894499999995</v>
      </c>
      <c r="L55" s="4">
        <f t="shared" si="1"/>
        <v>541894.73399999994</v>
      </c>
      <c r="M55" s="5">
        <f t="shared" si="2"/>
        <v>285.50828977871441</v>
      </c>
      <c r="N55" s="5">
        <f t="shared" si="3"/>
        <v>428.26243466807159</v>
      </c>
      <c r="O55" s="5"/>
      <c r="P55" s="4">
        <f t="shared" si="5"/>
        <v>6999.4736474999991</v>
      </c>
      <c r="Q55" s="5"/>
      <c r="R55" s="4">
        <v>42815.199999999997</v>
      </c>
      <c r="S55" s="5"/>
      <c r="T55" s="48">
        <v>754</v>
      </c>
      <c r="U55" s="3">
        <v>595</v>
      </c>
      <c r="W55" s="2"/>
    </row>
    <row r="56" spans="1:23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3">
        <v>47</v>
      </c>
      <c r="K56" s="4">
        <f t="shared" si="0"/>
        <v>45654.614774999995</v>
      </c>
      <c r="L56" s="4">
        <f t="shared" si="1"/>
        <v>547855.37729999993</v>
      </c>
      <c r="M56" s="5">
        <f t="shared" si="2"/>
        <v>288.64877623814539</v>
      </c>
      <c r="N56" s="5">
        <f t="shared" si="3"/>
        <v>432.97316435721808</v>
      </c>
      <c r="O56" s="5"/>
      <c r="P56" s="4">
        <f t="shared" si="5"/>
        <v>7076.4652901249992</v>
      </c>
      <c r="Q56" s="5"/>
      <c r="R56" s="4">
        <v>43300.99</v>
      </c>
      <c r="S56" s="5"/>
      <c r="T56" s="48">
        <v>754</v>
      </c>
      <c r="U56" s="3">
        <v>595</v>
      </c>
      <c r="W56" s="2"/>
    </row>
    <row r="57" spans="1:23" ht="15.75" x14ac:dyDescent="0.25">
      <c r="A57" s="7"/>
      <c r="B57" s="8"/>
      <c r="C57" s="8"/>
      <c r="D57" s="8"/>
      <c r="E57" s="8"/>
      <c r="F57" s="8"/>
      <c r="G57" s="8"/>
      <c r="H57" s="8"/>
      <c r="I57" s="8"/>
      <c r="J57" s="13">
        <v>48</v>
      </c>
      <c r="K57" s="4">
        <f t="shared" si="0"/>
        <v>46151.335049999994</v>
      </c>
      <c r="L57" s="4">
        <f t="shared" si="1"/>
        <v>553816.02059999993</v>
      </c>
      <c r="M57" s="5">
        <f t="shared" si="2"/>
        <v>291.78926269757636</v>
      </c>
      <c r="N57" s="5">
        <f t="shared" si="3"/>
        <v>437.68389404636457</v>
      </c>
      <c r="O57" s="5"/>
      <c r="P57" s="4">
        <f t="shared" si="5"/>
        <v>7153.4569327499994</v>
      </c>
      <c r="Q57" s="5"/>
      <c r="R57" s="4">
        <v>43786.78</v>
      </c>
      <c r="S57" s="5"/>
      <c r="T57" s="48">
        <v>754</v>
      </c>
      <c r="U57" s="3">
        <v>595</v>
      </c>
      <c r="W57" s="2"/>
    </row>
    <row r="58" spans="1:23" ht="15.75" x14ac:dyDescent="0.25">
      <c r="A58" s="19"/>
      <c r="B58" s="13"/>
      <c r="C58" s="13"/>
      <c r="D58" s="13"/>
      <c r="E58" s="13"/>
      <c r="F58" s="13"/>
      <c r="G58" s="13"/>
      <c r="H58" s="13"/>
      <c r="I58" s="13"/>
      <c r="J58" s="13">
        <v>49</v>
      </c>
      <c r="K58" s="4">
        <f t="shared" si="0"/>
        <v>46648.045099999996</v>
      </c>
      <c r="L58" s="4">
        <f t="shared" si="1"/>
        <v>559776.54119999998</v>
      </c>
      <c r="M58" s="4">
        <f t="shared" si="2"/>
        <v>294.92968451001053</v>
      </c>
      <c r="N58" s="4">
        <f t="shared" si="3"/>
        <v>442.39452676501583</v>
      </c>
      <c r="O58" s="4"/>
      <c r="P58" s="4">
        <f t="shared" si="5"/>
        <v>7230.4469904999996</v>
      </c>
      <c r="Q58" s="4"/>
      <c r="R58" s="4">
        <v>44272.56</v>
      </c>
      <c r="S58" s="4"/>
      <c r="T58" s="48">
        <v>754</v>
      </c>
      <c r="U58" s="3">
        <v>595</v>
      </c>
      <c r="W58" s="2"/>
    </row>
    <row r="59" spans="1:23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>
        <v>50</v>
      </c>
      <c r="K59" s="4">
        <f>ROUND(R59+S59+T59+U59,2)*W$7</f>
        <v>47144.785824999999</v>
      </c>
      <c r="L59" s="4">
        <f t="shared" si="1"/>
        <v>565737.42989999999</v>
      </c>
      <c r="M59" s="5">
        <f t="shared" si="2"/>
        <v>298.07030026343517</v>
      </c>
      <c r="N59" s="5">
        <f t="shared" si="3"/>
        <v>447.10545039515273</v>
      </c>
      <c r="O59" s="5"/>
      <c r="P59" s="4">
        <f t="shared" si="5"/>
        <v>7307.4418028749997</v>
      </c>
      <c r="Q59" s="5"/>
      <c r="R59" s="4">
        <v>44758.37</v>
      </c>
      <c r="S59" s="5"/>
      <c r="T59" s="48">
        <v>754</v>
      </c>
      <c r="U59" s="3">
        <v>595</v>
      </c>
      <c r="W59" s="2"/>
    </row>
    <row r="60" spans="1:23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N60" s="10"/>
      <c r="O60" s="14"/>
      <c r="P60" s="14"/>
    </row>
    <row r="61" spans="1:23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N61" s="17"/>
      <c r="O61" s="14"/>
      <c r="P61" s="14"/>
    </row>
    <row r="62" spans="1:23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1" t="s">
        <v>0</v>
      </c>
      <c r="M62" s="21" t="s">
        <v>11</v>
      </c>
      <c r="N62" s="8"/>
      <c r="O62" s="14"/>
      <c r="P62" s="14"/>
    </row>
    <row r="63" spans="1:2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6"/>
      <c r="M63" s="16" t="s">
        <v>10</v>
      </c>
      <c r="N63" s="5"/>
      <c r="O63" s="14"/>
      <c r="P63" s="14"/>
    </row>
    <row r="64" spans="1:23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4">
        <v>0.155</v>
      </c>
      <c r="N64" s="5"/>
      <c r="O64" s="14"/>
      <c r="P64" s="14"/>
    </row>
    <row r="65" spans="1:17" x14ac:dyDescent="0.25">
      <c r="A65" s="25" t="s">
        <v>12</v>
      </c>
      <c r="B65" s="26"/>
      <c r="C65" s="26"/>
      <c r="D65" s="27"/>
      <c r="E65" s="27"/>
      <c r="F65" s="26"/>
      <c r="G65" s="26"/>
      <c r="H65" s="26"/>
      <c r="I65" s="26"/>
      <c r="J65" s="26"/>
      <c r="K65" s="26"/>
      <c r="L65" s="28">
        <f>K16*40%</f>
        <v>10279.683300000001</v>
      </c>
      <c r="M65" s="6">
        <f>L65*$M$64</f>
        <v>1593.3509115000002</v>
      </c>
      <c r="N65" s="5"/>
      <c r="O65" s="2"/>
      <c r="P65" s="2"/>
      <c r="Q65" s="2"/>
    </row>
    <row r="66" spans="1:17" x14ac:dyDescent="0.25">
      <c r="A66" s="29" t="s">
        <v>13</v>
      </c>
      <c r="B66" s="13"/>
      <c r="C66" s="13"/>
      <c r="D66" s="30"/>
      <c r="E66" s="30"/>
      <c r="F66" s="13"/>
      <c r="G66" s="13"/>
      <c r="H66" s="13"/>
      <c r="I66" s="13"/>
      <c r="J66" s="13"/>
      <c r="K66" s="13"/>
      <c r="L66" s="6">
        <f>K16*50%</f>
        <v>12849.604125</v>
      </c>
      <c r="M66" s="6">
        <f>L66*$M$64</f>
        <v>1991.6886393749999</v>
      </c>
      <c r="N66" s="6"/>
      <c r="O66" s="2"/>
      <c r="P66" s="2"/>
      <c r="Q66" s="2"/>
    </row>
    <row r="67" spans="1:17" x14ac:dyDescent="0.25">
      <c r="A67" s="29" t="s">
        <v>14</v>
      </c>
      <c r="B67" s="13"/>
      <c r="C67" s="13"/>
      <c r="D67" s="30"/>
      <c r="E67" s="30"/>
      <c r="F67" s="13"/>
      <c r="G67" s="13"/>
      <c r="H67" s="13"/>
      <c r="I67" s="13"/>
      <c r="J67" s="13"/>
      <c r="K67" s="13"/>
      <c r="L67" s="6">
        <f>K16*60%</f>
        <v>15419.524949999999</v>
      </c>
      <c r="M67" s="6">
        <f>L67*$M$64</f>
        <v>2390.02636725</v>
      </c>
      <c r="N67" s="13"/>
      <c r="O67" s="2"/>
      <c r="P67" s="2"/>
      <c r="Q67" s="2"/>
    </row>
    <row r="68" spans="1:17" x14ac:dyDescent="0.25">
      <c r="A68" s="31" t="s">
        <v>15</v>
      </c>
      <c r="B68" s="22"/>
      <c r="C68" s="22"/>
      <c r="D68" s="32"/>
      <c r="E68" s="32"/>
      <c r="F68" s="22"/>
      <c r="G68" s="22"/>
      <c r="H68" s="22"/>
      <c r="I68" s="22"/>
      <c r="J68" s="22"/>
      <c r="K68" s="22"/>
      <c r="L68" s="33">
        <f>K16*70%</f>
        <v>17989.445775</v>
      </c>
      <c r="M68" s="33">
        <f>L68*$M$64</f>
        <v>2788.3640951249999</v>
      </c>
      <c r="N68" s="8"/>
      <c r="O68" s="2"/>
      <c r="P68" s="2"/>
      <c r="Q68" s="2"/>
    </row>
    <row r="69" spans="1:17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7" ht="15.75" x14ac:dyDescent="0.25">
      <c r="A70" s="7" t="s">
        <v>16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7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8"/>
      <c r="M71" s="8"/>
      <c r="N71" s="8"/>
    </row>
    <row r="72" spans="1:17" x14ac:dyDescent="0.25">
      <c r="A72" s="34" t="s">
        <v>17</v>
      </c>
      <c r="B72" s="26"/>
      <c r="C72" s="26"/>
      <c r="D72" s="26"/>
      <c r="E72" s="26"/>
      <c r="F72" s="35"/>
      <c r="G72" s="35"/>
      <c r="H72" s="26"/>
      <c r="I72" s="26"/>
      <c r="J72" s="35">
        <f>ROUND(M16*0.18,2)</f>
        <v>29.25</v>
      </c>
      <c r="K72" s="43"/>
      <c r="L72" s="8"/>
      <c r="M72" s="8"/>
    </row>
    <row r="73" spans="1:17" x14ac:dyDescent="0.25">
      <c r="A73" s="36" t="s">
        <v>18</v>
      </c>
      <c r="B73" s="22"/>
      <c r="C73" s="22"/>
      <c r="D73" s="22"/>
      <c r="E73" s="22"/>
      <c r="F73" s="37"/>
      <c r="G73" s="37"/>
      <c r="H73" s="22"/>
      <c r="I73" s="22"/>
      <c r="J73" s="37">
        <f>J72*2</f>
        <v>58.5</v>
      </c>
      <c r="K73" s="43"/>
      <c r="L73" s="8"/>
      <c r="M7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SEV 1. nov. 2013</vt:lpstr>
      <vt:lpstr>SEV 1. okt. 2013</vt:lpstr>
      <vt:lpstr>SEV 1. okt. 2014</vt:lpstr>
      <vt:lpstr>SEV 1. okt. 2015</vt:lpstr>
      <vt:lpstr>SEV 1. okt. 2016</vt:lpstr>
      <vt:lpstr>SEV 1. okt. 2020</vt:lpstr>
    </vt:vector>
  </TitlesOfParts>
  <Company>Tórshavnar kommuna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User</cp:lastModifiedBy>
  <dcterms:created xsi:type="dcterms:W3CDTF">2012-03-23T08:37:57Z</dcterms:created>
  <dcterms:modified xsi:type="dcterms:W3CDTF">2021-02-19T13:28:52Z</dcterms:modified>
</cp:coreProperties>
</file>